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9383C3E-9E1A-4992-BBF9-26E707769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15" l="1"/>
  <c r="N10" i="15"/>
  <c r="L52" i="15" l="1"/>
  <c r="B12" i="15" l="1"/>
  <c r="B13" i="15"/>
  <c r="B15" i="15"/>
  <c r="F70" i="15" l="1"/>
  <c r="E70" i="15"/>
  <c r="C85" i="15"/>
  <c r="D85" i="15"/>
  <c r="E85" i="15"/>
  <c r="F85" i="15"/>
  <c r="D16" i="15" l="1"/>
  <c r="C16" i="15"/>
  <c r="D10" i="15"/>
  <c r="N74" i="15"/>
  <c r="N87" i="15" s="1"/>
  <c r="N62" i="15"/>
  <c r="M62" i="15"/>
  <c r="B86" i="15"/>
  <c r="B84" i="15"/>
  <c r="B83" i="15"/>
  <c r="B82" i="15"/>
  <c r="B81" i="15"/>
  <c r="B80" i="15"/>
  <c r="B79" i="15"/>
  <c r="B78" i="15"/>
  <c r="B77" i="15"/>
  <c r="B76" i="15"/>
  <c r="B75" i="15"/>
  <c r="M74" i="15"/>
  <c r="M87" i="15" s="1"/>
  <c r="L74" i="15"/>
  <c r="L87" i="15" s="1"/>
  <c r="K74" i="15"/>
  <c r="K87" i="15" s="1"/>
  <c r="J74" i="15"/>
  <c r="J87" i="15" s="1"/>
  <c r="I74" i="15"/>
  <c r="I87" i="15" s="1"/>
  <c r="C74" i="15"/>
  <c r="B73" i="15"/>
  <c r="B72" i="15"/>
  <c r="B71" i="15"/>
  <c r="B70" i="15"/>
  <c r="B69" i="15"/>
  <c r="B68" i="15"/>
  <c r="B67" i="15"/>
  <c r="B66" i="15"/>
  <c r="B65" i="15"/>
  <c r="B64" i="15"/>
  <c r="B63" i="15"/>
  <c r="F62" i="15"/>
  <c r="E62" i="15"/>
  <c r="B61" i="15"/>
  <c r="B60" i="15"/>
  <c r="B59" i="15"/>
  <c r="B58" i="15"/>
  <c r="B57" i="15"/>
  <c r="B56" i="15"/>
  <c r="B55" i="15"/>
  <c r="B54" i="15"/>
  <c r="B53" i="15"/>
  <c r="M52" i="15"/>
  <c r="K52" i="15"/>
  <c r="J52" i="15"/>
  <c r="I52" i="15"/>
  <c r="H52" i="15"/>
  <c r="G52" i="15"/>
  <c r="F52" i="15"/>
  <c r="E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F36" i="15"/>
  <c r="B36" i="15" s="1"/>
  <c r="B35" i="15"/>
  <c r="B34" i="15"/>
  <c r="B33" i="15"/>
  <c r="B32" i="15"/>
  <c r="B31" i="15"/>
  <c r="B30" i="15"/>
  <c r="B29" i="15"/>
  <c r="B28" i="15"/>
  <c r="B27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5" i="15"/>
  <c r="B24" i="15"/>
  <c r="B23" i="15"/>
  <c r="B22" i="15"/>
  <c r="B21" i="15"/>
  <c r="B20" i="15"/>
  <c r="B19" i="15"/>
  <c r="B18" i="15"/>
  <c r="B17" i="15"/>
  <c r="N16" i="15"/>
  <c r="M16" i="15"/>
  <c r="L16" i="15"/>
  <c r="K16" i="15"/>
  <c r="J16" i="15"/>
  <c r="I16" i="15"/>
  <c r="H16" i="15"/>
  <c r="G16" i="15"/>
  <c r="F16" i="15"/>
  <c r="E16" i="15"/>
  <c r="B14" i="15"/>
  <c r="B11" i="15"/>
  <c r="M10" i="15"/>
  <c r="L10" i="15"/>
  <c r="K10" i="15"/>
  <c r="J10" i="15"/>
  <c r="I10" i="15"/>
  <c r="H10" i="15"/>
  <c r="G10" i="15"/>
  <c r="F10" i="15"/>
  <c r="E10" i="15"/>
  <c r="C10" i="15"/>
  <c r="H74" i="15" l="1"/>
  <c r="H87" i="15" s="1"/>
  <c r="D87" i="15"/>
  <c r="D74" i="15"/>
  <c r="B26" i="15"/>
  <c r="F74" i="15"/>
  <c r="F87" i="15" s="1"/>
  <c r="B85" i="15"/>
  <c r="E74" i="15"/>
  <c r="E87" i="15" s="1"/>
  <c r="B62" i="15"/>
  <c r="B52" i="15"/>
  <c r="G74" i="15"/>
  <c r="G87" i="15" s="1"/>
  <c r="B16" i="15"/>
  <c r="B10" i="15"/>
  <c r="C87" i="15"/>
  <c r="B74" i="15" l="1"/>
  <c r="B87" i="15" s="1"/>
</calcChain>
</file>

<file path=xl/sharedStrings.xml><?xml version="1.0" encoding="utf-8"?>
<sst xmlns="http://schemas.openxmlformats.org/spreadsheetml/2006/main" count="109" uniqueCount="108">
  <si>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</si>
  <si>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</si>
  <si>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</si>
  <si>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</si>
  <si>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</si>
  <si>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</si>
  <si>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</si>
  <si>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</si>
  <si>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</si>
  <si>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</si>
  <si>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</si>
  <si>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</si>
  <si>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</si>
  <si>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</si>
  <si>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</si>
  <si>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</si>
  <si>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</si>
  <si>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</si>
  <si>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</si>
  <si>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</si>
  <si>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</si>
  <si>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</si>
  <si>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</si>
  <si>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</si>
  <si>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</si>
  <si>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</si>
  <si>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</si>
  <si>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</si>
  <si>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</si>
  <si>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</si>
  <si>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</si>
  <si>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</si>
  <si>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</si>
  <si>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</si>
  <si>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</si>
  <si>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</si>
  <si>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</si>
  <si>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</si>
  <si>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</si>
  <si>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</si>
  <si>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</si>
  <si>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</si>
  <si>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</si>
  <si>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</si>
  <si>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</si>
  <si>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</si>
  <si>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</si>
  <si>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</si>
  <si>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</si>
  <si>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</si>
  <si>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</si>
  <si>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</si>
  <si>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</si>
  <si>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</si>
  <si>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</si>
  <si>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</si>
  <si>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</si>
  <si>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</si>
  <si>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</si>
  <si>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</si>
  <si>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</si>
  <si>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</si>
  <si>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</si>
  <si>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</si>
  <si>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</si>
  <si>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</si>
  <si>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</si>
  <si>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</si>
  <si>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</si>
  <si>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</si>
  <si>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</si>
  <si>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</si>
  <si>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</si>
  <si>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</si>
  <si>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</si>
  <si>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</si>
  <si>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</si>
  <si>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</si>
  <si>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</si>
  <si>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</si>
  <si>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</si>
  <si>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</si>
  <si>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</si>
  <si>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</si>
  <si>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</si>
  <si>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</si>
  <si>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</si>
  <si>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</si>
  <si>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</si>
  <si>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Diciembre</t>
  </si>
  <si>
    <t xml:space="preserve">Total </t>
  </si>
  <si>
    <t>Ministerio de Obras Publicas y Comunicaciones</t>
  </si>
  <si>
    <t>Oficina Metropolitana de Servicios de Autobuses</t>
  </si>
  <si>
    <t>Noviemb.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</si>
  <si>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</si>
  <si>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</si>
  <si>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</si>
  <si>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</si>
  <si>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</si>
  <si>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</si>
  <si>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Ejecución de Gastos y Aplicaciones Financieras, 2021</t>
  </si>
  <si>
    <t>Periodo 01 Enero 2021 al 31 de Diciembre 2021</t>
  </si>
  <si>
    <t>Lic. Lidia Estevez F.</t>
  </si>
  <si>
    <t>Directora  Financiera</t>
  </si>
  <si>
    <t>________________________________________</t>
  </si>
  <si>
    <t>-</t>
  </si>
  <si>
    <t>Fecha de registro: hasta el [01] de [31] del [2021]</t>
  </si>
  <si>
    <t>Fecha de imputación: hasta el [01] de [31]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</si>
</sst>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5" fillId="0" borderId="1" xfId="1" applyFont="1" applyBorder="1"/>
    <xf numFmtId="43" fontId="6" fillId="0" borderId="1" xfId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43" fontId="6" fillId="0" borderId="1" xfId="1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Border="1"/>
    <xf numFmtId="0" fontId="6" fillId="2" borderId="1" xfId="0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3" fontId="6" fillId="0" borderId="1" xfId="1" applyFont="1" applyBorder="1"/>
    <xf numFmtId="0" fontId="6" fillId="0" borderId="1" xfId="0" applyFont="1" applyBorder="1"/>
    <xf numFmtId="0" fontId="6" fillId="0" borderId="0" xfId="0" applyFont="1"/>
    <xf numFmtId="0" fontId="1" fillId="0" borderId="0" xfId="0" applyFont="1"/>
    <xf numFmtId="43" fontId="6" fillId="3" borderId="1" xfId="1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43" fontId="3" fillId="0" borderId="0" xfId="1" applyFont="1"/>
    <xf numFmtId="43" fontId="4" fillId="0" borderId="1" xfId="1" applyFont="1" applyBorder="1"/>
    <xf numFmtId="43" fontId="4" fillId="3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5" fillId="0" borderId="1" xfId="0" applyNumberFormat="1" applyFont="1" applyBorder="1"/>
    <xf numFmtId="164" fontId="6" fillId="4" borderId="1" xfId="0" applyNumberFormat="1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left" vertical="center" wrapText="1"/>
    </xf>
    <xf numFmtId="43" fontId="6" fillId="0" borderId="2" xfId="1" applyFont="1" applyBorder="1" applyAlignment="1">
      <alignment vertical="center" wrapText="1"/>
    </xf>
    <xf numFmtId="43" fontId="5" fillId="0" borderId="2" xfId="0" applyNumberFormat="1" applyFont="1" applyBorder="1"/>
    <xf numFmtId="43" fontId="5" fillId="0" borderId="2" xfId="1" applyFont="1" applyBorder="1"/>
    <xf numFmtId="43" fontId="6" fillId="0" borderId="3" xfId="1" applyFont="1" applyBorder="1"/>
    <xf numFmtId="0" fontId="5" fillId="0" borderId="2" xfId="0" applyFont="1" applyBorder="1"/>
    <xf numFmtId="43" fontId="6" fillId="0" borderId="2" xfId="1" applyFont="1" applyBorder="1"/>
    <xf numFmtId="43" fontId="6" fillId="2" borderId="2" xfId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/>
    <xf numFmtId="43" fontId="4" fillId="0" borderId="2" xfId="1" applyFont="1" applyBorder="1"/>
    <xf numFmtId="43" fontId="4" fillId="3" borderId="3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43" fontId="5" fillId="0" borderId="7" xfId="1" applyFont="1" applyFill="1" applyBorder="1" applyAlignment="1">
      <alignment horizontal="right"/>
    </xf>
    <xf numFmtId="43" fontId="5" fillId="0" borderId="1" xfId="1" applyFont="1" applyBorder="1" applyAlignment="1">
      <alignment horizontal="right" vertical="center" wrapText="1"/>
    </xf>
    <xf numFmtId="0" fontId="5" fillId="0" borderId="0" xfId="0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19050</xdr:rowOff>
    </xdr:from>
    <xdr:to>
      <xdr:col>9</xdr:col>
      <xdr:colOff>27435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6819900" y="19050"/>
          <a:ext cx="1895094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10</xdr:col>
      <xdr:colOff>25516</xdr:colOff>
      <xdr:row>0</xdr:row>
      <xdr:rowOff>0</xdr:rowOff>
    </xdr:from>
    <xdr:to>
      <xdr:col>11</xdr:col>
      <xdr:colOff>506233</xdr:colOff>
      <xdr:row>4</xdr:row>
      <xdr:rowOff>177573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2067837" y="0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"/>
  <sheetViews>
    <sheetView showGridLines="0" tabSelected="1" view="pageLayout" zoomScale="112" zoomScalePageLayoutView="112" workbookViewId="0">
      <selection activeCell="A18" sqref="A18"/>
    </sheetView>
  </sheetViews>
  <sheetFormatPr baseColWidth="10" defaultRowHeight="15" x14ac:dyDescent="0.25"/>
  <cols>
    <col min="1" max="1" width="46.140625" customWidth="1"/>
    <col min="2" max="2" width="14.42578125" style="26" customWidth="1"/>
    <col min="3" max="3" width="12" customWidth="1"/>
    <col min="4" max="4" width="12.85546875" customWidth="1"/>
    <col min="5" max="5" width="12.5703125" customWidth="1"/>
    <col min="6" max="7" width="12.85546875" customWidth="1"/>
    <col min="8" max="8" width="12.28515625" style="2" customWidth="1"/>
    <col min="9" max="9" width="13.5703125" style="2" customWidth="1"/>
    <col min="10" max="10" width="12.42578125" customWidth="1"/>
    <col min="11" max="11" width="13.140625" customWidth="1"/>
    <col min="12" max="12" width="13" customWidth="1"/>
    <col min="13" max="13" width="2.7109375" style="32" hidden="1" customWidth="1"/>
    <col min="14" max="14" width="2.7109375" style="2" hidden="1" customWidth="1"/>
    <col min="15" max="15" width="8.28515625" customWidth="1"/>
    <col min="16" max="16" width="16.7109375" customWidth="1"/>
    <col min="17" max="18" width="6" customWidth="1"/>
    <col min="19" max="24" width="6" bestFit="1" customWidth="1"/>
    <col min="25" max="26" width="7" bestFit="1" customWidth="1"/>
  </cols>
  <sheetData>
    <row r="1" spans="1:26" ht="18.75" x14ac:dyDescent="0.25">
      <c r="A1" s="66" t="s">
        <v>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26" ht="15.75" x14ac:dyDescent="0.25">
      <c r="A2" s="67" t="s">
        <v>92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26" x14ac:dyDescent="0.25">
      <c r="A3" s="68" t="s">
        <v>100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5" spans="1:26" ht="15" customHeight="1" x14ac:dyDescent="0.25">
      <c r="A5" s="68" t="s">
        <v>101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26" x14ac:dyDescent="0.25">
      <c r="A6" s="69" t="s">
        <v>36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26" ht="15" hidden="1" customHeight="1" x14ac:dyDescent="0.25">
      <c r="A7" s="70"/>
      <c r="B7" s="70"/>
      <c r="C7" s="70"/>
      <c r="D7" s="70"/>
      <c r="E7" s="70"/>
      <c r="N7" s="2" t="s">
        <v>99</v>
      </c>
    </row>
    <row r="8" spans="1:26" ht="84" x14ac:dyDescent="0.25">
      <c r="A8" s="48" t="s">
        <v>0</v>
      </c>
      <c r="B8" s="49" t="s">
        <v>90</v>
      </c>
      <c r="C8" s="50" t="s">
        <v>79</v>
      </c>
      <c r="D8" s="8" t="s">
        <v>80</v>
      </c>
      <c r="E8" s="8" t="s">
        <v>81</v>
      </c>
      <c r="F8" s="8" t="s">
        <v>82</v>
      </c>
      <c r="G8" s="8" t="s">
        <v>83</v>
      </c>
      <c r="H8" s="28" t="s">
        <v>84</v>
      </c>
      <c r="I8" s="28" t="s">
        <v>85</v>
      </c>
      <c r="J8" s="8" t="s">
        <v>86</v>
      </c>
      <c r="K8" s="8" t="s">
        <v>87</v>
      </c>
      <c r="L8" s="8" t="s">
        <v>88</v>
      </c>
      <c r="M8" s="28" t="s">
        <v>93</v>
      </c>
      <c r="N8" s="28" t="s">
        <v>89</v>
      </c>
      <c r="Y8" s="4"/>
      <c r="Z8" s="4"/>
    </row>
    <row r="9" spans="1:26" x14ac:dyDescent="0.25">
      <c r="A9" s="11" t="s">
        <v>1</v>
      </c>
      <c r="B9" s="12"/>
      <c r="C9" s="12"/>
      <c r="D9" s="36"/>
      <c r="E9" s="12"/>
      <c r="F9" s="12"/>
      <c r="G9" s="12"/>
      <c r="H9" s="12"/>
      <c r="I9" s="12"/>
      <c r="J9" s="12"/>
      <c r="K9" s="12"/>
      <c r="L9" s="12"/>
      <c r="M9" s="12"/>
      <c r="N9" s="1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1" t="s">
        <v>2</v>
      </c>
      <c r="B10" s="6">
        <f>SUM(B11:B15)</f>
        <v>884052134.17000008</v>
      </c>
      <c r="C10" s="6">
        <f>SUM(C11:C15)</f>
        <v>77350253.430000007</v>
      </c>
      <c r="D10" s="37">
        <f>SUM(D11:D15)</f>
        <v>77338218.989999995</v>
      </c>
      <c r="E10" s="6">
        <f t="shared" ref="E10:M10" si="0">SUM(E11:E15)</f>
        <v>76811795.129999995</v>
      </c>
      <c r="F10" s="6">
        <f>SUM(F11:F15)</f>
        <v>78577923.079999998</v>
      </c>
      <c r="G10" s="6">
        <f t="shared" si="0"/>
        <v>111963125.88</v>
      </c>
      <c r="H10" s="6">
        <f t="shared" si="0"/>
        <v>109164079.37</v>
      </c>
      <c r="I10" s="6">
        <f t="shared" si="0"/>
        <v>76829664.769999996</v>
      </c>
      <c r="J10" s="6">
        <f>SUM(J11:J15)</f>
        <v>92805858.359999999</v>
      </c>
      <c r="K10" s="6">
        <f t="shared" si="0"/>
        <v>106579047.67</v>
      </c>
      <c r="L10" s="6">
        <f t="shared" si="0"/>
        <v>86463748.260000005</v>
      </c>
      <c r="M10" s="6">
        <f t="shared" si="0"/>
        <v>0</v>
      </c>
      <c r="N10" s="6">
        <f>SUM(N11:N15)</f>
        <v>0</v>
      </c>
      <c r="P10" s="4"/>
      <c r="Q10" s="3"/>
    </row>
    <row r="11" spans="1:26" x14ac:dyDescent="0.25">
      <c r="A11" s="14" t="s">
        <v>3</v>
      </c>
      <c r="B11" s="23">
        <f>SUM(C11:N11)</f>
        <v>746547992.28000009</v>
      </c>
      <c r="C11" s="59">
        <v>65654219.990000002</v>
      </c>
      <c r="D11" s="38">
        <v>65562293.5</v>
      </c>
      <c r="E11" s="5">
        <v>65129788.350000001</v>
      </c>
      <c r="F11" s="5">
        <v>66734727.719999999</v>
      </c>
      <c r="G11" s="5">
        <v>100387290.20999999</v>
      </c>
      <c r="H11" s="5">
        <v>97572623.079999998</v>
      </c>
      <c r="I11" s="5">
        <v>65200832.670000002</v>
      </c>
      <c r="J11" s="5">
        <v>81103053.969999999</v>
      </c>
      <c r="K11" s="5">
        <v>64334741.700000003</v>
      </c>
      <c r="L11" s="5">
        <v>74868421.090000004</v>
      </c>
      <c r="M11" s="5"/>
      <c r="N11" s="5"/>
    </row>
    <row r="12" spans="1:26" x14ac:dyDescent="0.25">
      <c r="A12" s="14" t="s">
        <v>4</v>
      </c>
      <c r="B12" s="23">
        <f>SUM(C12:N12)</f>
        <v>47479556.239999995</v>
      </c>
      <c r="C12" s="60">
        <v>1634500</v>
      </c>
      <c r="D12" s="39">
        <v>1654667</v>
      </c>
      <c r="E12" s="5">
        <v>1665834</v>
      </c>
      <c r="F12" s="5">
        <v>1897757.75</v>
      </c>
      <c r="G12" s="5">
        <v>1658667</v>
      </c>
      <c r="H12" s="5">
        <v>1648167</v>
      </c>
      <c r="I12" s="5">
        <v>1641000</v>
      </c>
      <c r="J12" s="5">
        <v>1651100</v>
      </c>
      <c r="K12" s="5">
        <v>32374263.489999998</v>
      </c>
      <c r="L12" s="5">
        <v>1653600</v>
      </c>
      <c r="M12" s="5"/>
      <c r="N12" s="5"/>
    </row>
    <row r="13" spans="1:26" x14ac:dyDescent="0.25">
      <c r="A13" s="14" t="s">
        <v>37</v>
      </c>
      <c r="B13" s="23">
        <f>SUM(C13:N13)</f>
        <v>330646.40000000002</v>
      </c>
      <c r="C13" s="60"/>
      <c r="D13" s="39">
        <v>73500</v>
      </c>
      <c r="E13" s="5">
        <v>36750</v>
      </c>
      <c r="F13" s="5">
        <v>36750</v>
      </c>
      <c r="G13" s="5">
        <v>36750</v>
      </c>
      <c r="H13" s="5">
        <v>36750</v>
      </c>
      <c r="I13" s="5"/>
      <c r="J13" s="5"/>
      <c r="K13" s="5"/>
      <c r="L13" s="5">
        <v>110146.4</v>
      </c>
      <c r="M13" s="5"/>
      <c r="N13" s="5"/>
    </row>
    <row r="14" spans="1:26" hidden="1" x14ac:dyDescent="0.25">
      <c r="A14" s="14" t="s">
        <v>5</v>
      </c>
      <c r="B14" s="23">
        <f t="shared" ref="B14:B75" si="1">SUM(C14:N14)</f>
        <v>0</v>
      </c>
      <c r="C14" s="60"/>
      <c r="D14" s="39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26" x14ac:dyDescent="0.25">
      <c r="A15" s="14" t="s">
        <v>6</v>
      </c>
      <c r="B15" s="23">
        <f>SUM(C15:K15)</f>
        <v>89693939.25</v>
      </c>
      <c r="C15" s="60">
        <v>10061533.439999999</v>
      </c>
      <c r="D15" s="39">
        <v>10047758.49</v>
      </c>
      <c r="E15" s="5">
        <v>9979422.7799999993</v>
      </c>
      <c r="F15" s="5">
        <v>9908687.6099999994</v>
      </c>
      <c r="G15" s="5">
        <v>9880418.6699999999</v>
      </c>
      <c r="H15" s="5">
        <v>9906539.2899999991</v>
      </c>
      <c r="I15" s="5">
        <v>9987832.0999999996</v>
      </c>
      <c r="J15" s="5">
        <v>10051704.390000001</v>
      </c>
      <c r="K15" s="5">
        <v>9870042.4800000004</v>
      </c>
      <c r="L15" s="5">
        <v>9831580.7699999996</v>
      </c>
      <c r="M15" s="5"/>
      <c r="N15" s="5"/>
      <c r="P15" s="4"/>
    </row>
    <row r="16" spans="1:26" x14ac:dyDescent="0.25">
      <c r="A16" s="11" t="s">
        <v>7</v>
      </c>
      <c r="B16" s="23">
        <f t="shared" ref="B16:G16" si="2">SUM(B17:B25)</f>
        <v>195617899.18999997</v>
      </c>
      <c r="C16" s="23">
        <f t="shared" si="2"/>
        <v>73899.600000000006</v>
      </c>
      <c r="D16" s="40">
        <f t="shared" si="2"/>
        <v>7607151.8300000001</v>
      </c>
      <c r="E16" s="23">
        <f t="shared" si="2"/>
        <v>39948546.079999998</v>
      </c>
      <c r="F16" s="23">
        <f t="shared" si="2"/>
        <v>12403303.370000001</v>
      </c>
      <c r="G16" s="23">
        <f t="shared" si="2"/>
        <v>9856654.3400000017</v>
      </c>
      <c r="H16" s="23">
        <f t="shared" ref="H16:N16" si="3">SUM(H17:H25)</f>
        <v>8283128.0800000001</v>
      </c>
      <c r="I16" s="23">
        <f t="shared" si="3"/>
        <v>21773919.840000004</v>
      </c>
      <c r="J16" s="23">
        <f>SUM(J17:J25)</f>
        <v>21536286.48</v>
      </c>
      <c r="K16" s="23">
        <f t="shared" si="3"/>
        <v>57426607.449999996</v>
      </c>
      <c r="L16" s="23">
        <f t="shared" si="3"/>
        <v>16708402.120000001</v>
      </c>
      <c r="M16" s="23">
        <f t="shared" si="3"/>
        <v>0</v>
      </c>
      <c r="N16" s="23">
        <f t="shared" si="3"/>
        <v>0</v>
      </c>
      <c r="P16" s="2"/>
    </row>
    <row r="17" spans="1:16" ht="23.25" customHeight="1" x14ac:dyDescent="0.25">
      <c r="A17" s="14" t="s">
        <v>8</v>
      </c>
      <c r="B17" s="23">
        <f t="shared" si="1"/>
        <v>25232492.490000002</v>
      </c>
      <c r="C17" s="5">
        <v>73899.600000000006</v>
      </c>
      <c r="D17" s="39">
        <v>4204477</v>
      </c>
      <c r="E17" s="5">
        <v>2572689.67</v>
      </c>
      <c r="F17" s="5">
        <v>2714059.33</v>
      </c>
      <c r="G17" s="5">
        <v>3847796.98</v>
      </c>
      <c r="H17" s="5">
        <v>1196991.8</v>
      </c>
      <c r="I17" s="5">
        <v>2766601.86</v>
      </c>
      <c r="J17" s="5">
        <v>2663700.04</v>
      </c>
      <c r="K17" s="5">
        <v>2602634.27</v>
      </c>
      <c r="L17" s="5">
        <v>2589641.94</v>
      </c>
      <c r="M17" s="5"/>
      <c r="N17" s="5"/>
      <c r="P17" s="4"/>
    </row>
    <row r="18" spans="1:16" ht="30.75" customHeight="1" x14ac:dyDescent="0.25">
      <c r="A18" s="14" t="s">
        <v>9</v>
      </c>
      <c r="B18" s="23">
        <f t="shared" si="1"/>
        <v>4448440.74</v>
      </c>
      <c r="C18" s="51"/>
      <c r="D18" s="39"/>
      <c r="E18" s="5"/>
      <c r="F18" s="5">
        <v>732604.85</v>
      </c>
      <c r="G18" s="5">
        <v>80833.33</v>
      </c>
      <c r="H18" s="5">
        <v>2257.34</v>
      </c>
      <c r="I18" s="5">
        <v>259600</v>
      </c>
      <c r="J18" s="5">
        <v>720980</v>
      </c>
      <c r="K18" s="5">
        <v>2492645.2200000002</v>
      </c>
      <c r="L18" s="5">
        <v>159520</v>
      </c>
      <c r="M18" s="5"/>
      <c r="N18" s="5"/>
    </row>
    <row r="19" spans="1:16" x14ac:dyDescent="0.25">
      <c r="A19" s="14" t="s">
        <v>10</v>
      </c>
      <c r="B19" s="23">
        <f t="shared" si="1"/>
        <v>5680550</v>
      </c>
      <c r="C19" s="51"/>
      <c r="D19" s="39">
        <v>47500</v>
      </c>
      <c r="E19" s="5">
        <v>810900</v>
      </c>
      <c r="F19" s="5">
        <v>552600</v>
      </c>
      <c r="G19" s="5">
        <v>507550</v>
      </c>
      <c r="H19" s="5">
        <v>634750</v>
      </c>
      <c r="I19" s="5">
        <v>810950</v>
      </c>
      <c r="J19" s="5">
        <v>1008900</v>
      </c>
      <c r="K19" s="5">
        <v>1307400</v>
      </c>
      <c r="L19" s="5"/>
      <c r="M19" s="5"/>
      <c r="N19" s="5"/>
    </row>
    <row r="20" spans="1:16" ht="24.75" customHeight="1" x14ac:dyDescent="0.25">
      <c r="A20" s="14" t="s">
        <v>11</v>
      </c>
      <c r="B20" s="23">
        <f t="shared" si="1"/>
        <v>5642.96</v>
      </c>
      <c r="C20" s="51"/>
      <c r="D20" s="39"/>
      <c r="E20" s="5"/>
      <c r="F20" s="5"/>
      <c r="G20" s="5"/>
      <c r="H20" s="5">
        <v>1323</v>
      </c>
      <c r="I20" s="5"/>
      <c r="J20" s="5">
        <v>1960</v>
      </c>
      <c r="K20" s="5">
        <v>2359.96</v>
      </c>
      <c r="L20" s="5"/>
      <c r="M20" s="5"/>
      <c r="N20" s="5"/>
    </row>
    <row r="21" spans="1:16" ht="23.25" customHeight="1" x14ac:dyDescent="0.25">
      <c r="A21" s="14" t="s">
        <v>12</v>
      </c>
      <c r="B21" s="23">
        <f t="shared" si="1"/>
        <v>10111996.110000001</v>
      </c>
      <c r="C21" s="51"/>
      <c r="D21" s="39"/>
      <c r="E21" s="5">
        <v>147784.44</v>
      </c>
      <c r="F21" s="5">
        <v>5000000.07</v>
      </c>
      <c r="G21" s="5">
        <v>14508</v>
      </c>
      <c r="H21" s="5"/>
      <c r="I21" s="5"/>
      <c r="J21" s="5">
        <v>513314.35</v>
      </c>
      <c r="K21" s="5">
        <v>3769722.58</v>
      </c>
      <c r="L21" s="5">
        <v>666666.67000000004</v>
      </c>
      <c r="M21" s="5"/>
      <c r="N21" s="5"/>
    </row>
    <row r="22" spans="1:16" ht="22.5" customHeight="1" x14ac:dyDescent="0.25">
      <c r="A22" s="14" t="s">
        <v>13</v>
      </c>
      <c r="B22" s="23">
        <f t="shared" si="1"/>
        <v>78706562.089999989</v>
      </c>
      <c r="C22" s="51"/>
      <c r="D22" s="39">
        <v>3355174.83</v>
      </c>
      <c r="E22" s="5">
        <v>21635493.789999999</v>
      </c>
      <c r="F22" s="5">
        <v>2491073.12</v>
      </c>
      <c r="G22" s="5">
        <v>2379643.83</v>
      </c>
      <c r="H22" s="5">
        <v>1014000</v>
      </c>
      <c r="I22" s="5">
        <v>13827268.01</v>
      </c>
      <c r="J22" s="5">
        <v>3613132.41</v>
      </c>
      <c r="K22" s="5">
        <v>26629313.399999999</v>
      </c>
      <c r="L22" s="5">
        <v>3761462.7</v>
      </c>
      <c r="M22" s="5"/>
      <c r="N22" s="5"/>
    </row>
    <row r="23" spans="1:16" ht="30" customHeight="1" x14ac:dyDescent="0.25">
      <c r="A23" s="14" t="s">
        <v>14</v>
      </c>
      <c r="B23" s="23">
        <f t="shared" si="1"/>
        <v>26693498.709999997</v>
      </c>
      <c r="C23" s="51"/>
      <c r="D23" s="39"/>
      <c r="E23" s="5">
        <v>638099.48</v>
      </c>
      <c r="F23" s="5"/>
      <c r="G23" s="5">
        <v>2330896.35</v>
      </c>
      <c r="H23" s="5">
        <v>923056.18</v>
      </c>
      <c r="I23" s="5">
        <v>1657866.78</v>
      </c>
      <c r="J23" s="5">
        <v>212790.52</v>
      </c>
      <c r="K23" s="5">
        <v>15470025.039999999</v>
      </c>
      <c r="L23" s="5">
        <v>5460764.3600000003</v>
      </c>
      <c r="M23" s="5"/>
      <c r="N23" s="5"/>
    </row>
    <row r="24" spans="1:16" ht="20.25" customHeight="1" x14ac:dyDescent="0.25">
      <c r="A24" s="14" t="s">
        <v>15</v>
      </c>
      <c r="B24" s="23">
        <f t="shared" si="1"/>
        <v>38893789.919999994</v>
      </c>
      <c r="C24" s="52"/>
      <c r="D24" s="39"/>
      <c r="E24" s="5">
        <v>12854565.199999999</v>
      </c>
      <c r="F24" s="5">
        <v>912966</v>
      </c>
      <c r="G24" s="5">
        <v>512989.63</v>
      </c>
      <c r="H24" s="5">
        <v>4510749.76</v>
      </c>
      <c r="I24" s="5">
        <v>2158513.19</v>
      </c>
      <c r="J24" s="5">
        <v>12638959.16</v>
      </c>
      <c r="K24" s="5">
        <v>2271786.98</v>
      </c>
      <c r="L24" s="5">
        <v>3033260</v>
      </c>
      <c r="M24" s="5"/>
      <c r="N24" s="5"/>
    </row>
    <row r="25" spans="1:16" x14ac:dyDescent="0.25">
      <c r="A25" s="14" t="s">
        <v>38</v>
      </c>
      <c r="B25" s="23">
        <f t="shared" si="1"/>
        <v>5844926.1699999999</v>
      </c>
      <c r="C25" s="52"/>
      <c r="D25" s="41"/>
      <c r="E25" s="5">
        <v>1289013.5</v>
      </c>
      <c r="F25" s="5"/>
      <c r="G25" s="5">
        <v>182436.22</v>
      </c>
      <c r="H25" s="5" t="s">
        <v>105</v>
      </c>
      <c r="I25" s="5">
        <v>293120</v>
      </c>
      <c r="J25" s="5">
        <v>162550</v>
      </c>
      <c r="K25" s="5">
        <v>2880720</v>
      </c>
      <c r="L25" s="5">
        <v>1037086.45</v>
      </c>
      <c r="M25" s="5"/>
      <c r="N25" s="5"/>
    </row>
    <row r="26" spans="1:16" x14ac:dyDescent="0.25">
      <c r="A26" s="11" t="s">
        <v>16</v>
      </c>
      <c r="B26" s="23">
        <f>SUM(B27:B35)</f>
        <v>275582655.10000002</v>
      </c>
      <c r="C26" s="23">
        <f t="shared" ref="C26:N26" si="4">SUM(C27:C35)</f>
        <v>0</v>
      </c>
      <c r="D26" s="42">
        <f>SUM(D27:D35)</f>
        <v>16647250</v>
      </c>
      <c r="E26" s="23">
        <f t="shared" si="4"/>
        <v>1642849.88</v>
      </c>
      <c r="F26" s="23">
        <f>SUM(F27:F35)</f>
        <v>4180265.07</v>
      </c>
      <c r="G26" s="23">
        <f t="shared" si="4"/>
        <v>7048734.0800000001</v>
      </c>
      <c r="H26" s="23">
        <f t="shared" si="4"/>
        <v>22183722.650000002</v>
      </c>
      <c r="I26" s="23">
        <f t="shared" si="4"/>
        <v>65416075.049999997</v>
      </c>
      <c r="J26" s="23">
        <f t="shared" si="4"/>
        <v>39859094.189999998</v>
      </c>
      <c r="K26" s="23">
        <f t="shared" si="4"/>
        <v>72029536.600000009</v>
      </c>
      <c r="L26" s="23">
        <f t="shared" si="4"/>
        <v>46575127.579999998</v>
      </c>
      <c r="M26" s="23">
        <f t="shared" si="4"/>
        <v>0</v>
      </c>
      <c r="N26" s="23">
        <f t="shared" si="4"/>
        <v>0</v>
      </c>
    </row>
    <row r="27" spans="1:16" x14ac:dyDescent="0.25">
      <c r="A27" s="14" t="s">
        <v>17</v>
      </c>
      <c r="B27" s="23">
        <f t="shared" si="1"/>
        <v>1622846.9999999998</v>
      </c>
      <c r="C27" s="51"/>
      <c r="D27" s="39"/>
      <c r="E27" s="5">
        <v>147000.12</v>
      </c>
      <c r="F27" s="5"/>
      <c r="G27" s="5">
        <v>532027.96</v>
      </c>
      <c r="H27" s="5">
        <v>151338.29999999999</v>
      </c>
      <c r="I27" s="5"/>
      <c r="J27" s="5">
        <v>372147.97</v>
      </c>
      <c r="K27" s="5">
        <v>155564.65</v>
      </c>
      <c r="L27" s="5">
        <v>264768</v>
      </c>
      <c r="M27" s="5"/>
      <c r="N27" s="5"/>
    </row>
    <row r="28" spans="1:16" x14ac:dyDescent="0.25">
      <c r="A28" s="14" t="s">
        <v>18</v>
      </c>
      <c r="B28" s="23">
        <f t="shared" si="1"/>
        <v>2958985.1799999997</v>
      </c>
      <c r="C28" s="51"/>
      <c r="D28" s="39"/>
      <c r="E28" s="5"/>
      <c r="F28" s="5"/>
      <c r="G28" s="5">
        <v>274043.2</v>
      </c>
      <c r="H28" s="5">
        <v>212758</v>
      </c>
      <c r="I28" s="5">
        <v>147500</v>
      </c>
      <c r="J28" s="5">
        <v>2003752.1</v>
      </c>
      <c r="K28" s="5">
        <v>1015</v>
      </c>
      <c r="L28" s="5">
        <v>319916.88</v>
      </c>
      <c r="M28" s="5"/>
      <c r="N28" s="5"/>
    </row>
    <row r="29" spans="1:16" x14ac:dyDescent="0.25">
      <c r="A29" s="14" t="s">
        <v>19</v>
      </c>
      <c r="B29" s="23">
        <f t="shared" si="1"/>
        <v>3702565.44</v>
      </c>
      <c r="C29" s="51"/>
      <c r="D29" s="39"/>
      <c r="E29" s="5">
        <v>20000</v>
      </c>
      <c r="F29" s="5"/>
      <c r="G29" s="5">
        <v>227276.62</v>
      </c>
      <c r="H29" s="5">
        <v>18046.55</v>
      </c>
      <c r="I29" s="5"/>
      <c r="J29" s="5">
        <v>17549.830000000002</v>
      </c>
      <c r="K29" s="5">
        <v>2843871.32</v>
      </c>
      <c r="L29" s="5">
        <v>575821.12</v>
      </c>
      <c r="M29" s="5"/>
      <c r="N29" s="5"/>
    </row>
    <row r="30" spans="1:16" x14ac:dyDescent="0.25">
      <c r="A30" s="14" t="s">
        <v>20</v>
      </c>
      <c r="B30" s="23">
        <f t="shared" si="1"/>
        <v>0</v>
      </c>
      <c r="C30" s="51"/>
      <c r="D30" s="39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6" x14ac:dyDescent="0.25">
      <c r="A31" s="14" t="s">
        <v>21</v>
      </c>
      <c r="B31" s="23">
        <f t="shared" si="1"/>
        <v>106446.39999999999</v>
      </c>
      <c r="C31" s="51"/>
      <c r="D31" s="39"/>
      <c r="E31" s="5"/>
      <c r="F31" s="5"/>
      <c r="G31" s="5">
        <v>19429.73</v>
      </c>
      <c r="H31" s="5">
        <v>4913.28</v>
      </c>
      <c r="I31" s="5"/>
      <c r="J31" s="5">
        <v>11875</v>
      </c>
      <c r="K31" s="5">
        <v>6838.79</v>
      </c>
      <c r="L31" s="5">
        <v>63389.599999999999</v>
      </c>
      <c r="M31" s="5"/>
      <c r="N31" s="5"/>
    </row>
    <row r="32" spans="1:16" ht="24.75" customHeight="1" x14ac:dyDescent="0.25">
      <c r="A32" s="14" t="s">
        <v>22</v>
      </c>
      <c r="B32" s="23">
        <f t="shared" si="1"/>
        <v>1777450.36</v>
      </c>
      <c r="C32" s="51"/>
      <c r="D32" s="39"/>
      <c r="E32" s="5"/>
      <c r="F32" s="5"/>
      <c r="G32" s="5">
        <v>61994.73</v>
      </c>
      <c r="H32" s="5">
        <v>24038.06</v>
      </c>
      <c r="I32" s="5"/>
      <c r="J32" s="5">
        <v>32404.73</v>
      </c>
      <c r="K32" s="5">
        <v>381542.48</v>
      </c>
      <c r="L32" s="5">
        <v>1277470.3600000001</v>
      </c>
      <c r="M32" s="5"/>
      <c r="N32" s="5"/>
    </row>
    <row r="33" spans="1:14" ht="24" x14ac:dyDescent="0.25">
      <c r="A33" s="14" t="s">
        <v>23</v>
      </c>
      <c r="B33" s="23">
        <f t="shared" si="1"/>
        <v>248251615.94</v>
      </c>
      <c r="C33" s="53"/>
      <c r="D33" s="39">
        <v>16647250</v>
      </c>
      <c r="E33" s="5">
        <v>1416283.24</v>
      </c>
      <c r="F33" s="5">
        <v>1869700</v>
      </c>
      <c r="G33" s="5">
        <v>527585.22</v>
      </c>
      <c r="H33" s="5">
        <v>20967827.98</v>
      </c>
      <c r="I33" s="5">
        <v>63415200</v>
      </c>
      <c r="J33" s="5">
        <v>36211303.009999998</v>
      </c>
      <c r="K33" s="5">
        <v>64087032.490000002</v>
      </c>
      <c r="L33" s="5">
        <v>43109434</v>
      </c>
      <c r="M33" s="5"/>
      <c r="N33" s="5"/>
    </row>
    <row r="34" spans="1:14" ht="24" x14ac:dyDescent="0.25">
      <c r="A34" s="14" t="s">
        <v>39</v>
      </c>
      <c r="B34" s="23">
        <f t="shared" si="1"/>
        <v>0</v>
      </c>
      <c r="C34" s="53"/>
      <c r="D34" s="39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14" t="s">
        <v>24</v>
      </c>
      <c r="B35" s="23">
        <f t="shared" si="1"/>
        <v>17162744.780000001</v>
      </c>
      <c r="C35" s="53"/>
      <c r="D35" s="39"/>
      <c r="E35" s="5">
        <v>59566.52</v>
      </c>
      <c r="F35" s="5">
        <v>2310565.0699999998</v>
      </c>
      <c r="G35" s="5">
        <v>5406376.6200000001</v>
      </c>
      <c r="H35" s="5">
        <v>804800.48</v>
      </c>
      <c r="I35" s="5">
        <v>1853375.05</v>
      </c>
      <c r="J35" s="5">
        <v>1210061.55</v>
      </c>
      <c r="K35" s="5">
        <v>4553671.87</v>
      </c>
      <c r="L35" s="5">
        <v>964327.62</v>
      </c>
      <c r="M35" s="5"/>
      <c r="N35" s="5"/>
    </row>
    <row r="36" spans="1:14" ht="18" customHeight="1" x14ac:dyDescent="0.25">
      <c r="A36" s="11" t="s">
        <v>25</v>
      </c>
      <c r="B36" s="23">
        <f t="shared" si="1"/>
        <v>0</v>
      </c>
      <c r="C36" s="54"/>
      <c r="D36" s="42"/>
      <c r="E36" s="23"/>
      <c r="F36" s="23">
        <f>SUM(F37:F43)</f>
        <v>0</v>
      </c>
      <c r="G36" s="5"/>
      <c r="H36" s="5"/>
      <c r="I36" s="5"/>
      <c r="J36" s="5"/>
      <c r="K36" s="5"/>
      <c r="L36" s="5"/>
      <c r="M36" s="5"/>
      <c r="N36" s="5"/>
    </row>
    <row r="37" spans="1:14" ht="19.5" customHeight="1" x14ac:dyDescent="0.25">
      <c r="A37" s="14" t="s">
        <v>26</v>
      </c>
      <c r="B37" s="23">
        <f t="shared" si="1"/>
        <v>0</v>
      </c>
      <c r="C37" s="53"/>
      <c r="D37" s="39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24" x14ac:dyDescent="0.25">
      <c r="A38" s="14" t="s">
        <v>40</v>
      </c>
      <c r="B38" s="23">
        <f t="shared" si="1"/>
        <v>0</v>
      </c>
      <c r="C38" s="53"/>
      <c r="D38" s="39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24" x14ac:dyDescent="0.25">
      <c r="A39" s="14" t="s">
        <v>41</v>
      </c>
      <c r="B39" s="23">
        <f t="shared" si="1"/>
        <v>0</v>
      </c>
      <c r="C39" s="53"/>
      <c r="D39" s="39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24" x14ac:dyDescent="0.25">
      <c r="A40" s="14" t="s">
        <v>42</v>
      </c>
      <c r="B40" s="23">
        <f t="shared" si="1"/>
        <v>0</v>
      </c>
      <c r="C40" s="53"/>
      <c r="D40" s="39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24" x14ac:dyDescent="0.25">
      <c r="A41" s="14" t="s">
        <v>43</v>
      </c>
      <c r="B41" s="23">
        <f t="shared" si="1"/>
        <v>0</v>
      </c>
      <c r="C41" s="53"/>
      <c r="D41" s="39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21" customHeight="1" x14ac:dyDescent="0.25">
      <c r="A42" s="14" t="s">
        <v>27</v>
      </c>
      <c r="B42" s="23">
        <f t="shared" si="1"/>
        <v>0</v>
      </c>
      <c r="C42" s="53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24" x14ac:dyDescent="0.25">
      <c r="A43" s="14" t="s">
        <v>44</v>
      </c>
      <c r="B43" s="23">
        <f t="shared" si="1"/>
        <v>0</v>
      </c>
      <c r="C43" s="53"/>
      <c r="D43" s="39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5">
      <c r="A44" s="11" t="s">
        <v>45</v>
      </c>
      <c r="B44" s="23">
        <f t="shared" si="1"/>
        <v>0</v>
      </c>
      <c r="C44" s="54"/>
      <c r="D44" s="39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8" customHeight="1" x14ac:dyDescent="0.25">
      <c r="A45" s="14" t="s">
        <v>46</v>
      </c>
      <c r="B45" s="23">
        <f t="shared" si="1"/>
        <v>0</v>
      </c>
      <c r="C45" s="53"/>
      <c r="D45" s="39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27" customHeight="1" x14ac:dyDescent="0.25">
      <c r="A46" s="14" t="s">
        <v>47</v>
      </c>
      <c r="B46" s="23">
        <f t="shared" si="1"/>
        <v>0</v>
      </c>
      <c r="C46" s="53"/>
      <c r="D46" s="39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24" x14ac:dyDescent="0.25">
      <c r="A47" s="14" t="s">
        <v>48</v>
      </c>
      <c r="B47" s="23">
        <f t="shared" si="1"/>
        <v>0</v>
      </c>
      <c r="C47" s="53"/>
      <c r="D47" s="39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24" x14ac:dyDescent="0.25">
      <c r="A48" s="14" t="s">
        <v>49</v>
      </c>
      <c r="B48" s="23">
        <f t="shared" si="1"/>
        <v>0</v>
      </c>
      <c r="C48" s="53"/>
      <c r="D48" s="39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24" x14ac:dyDescent="0.25">
      <c r="A49" s="14" t="s">
        <v>50</v>
      </c>
      <c r="B49" s="23">
        <f t="shared" si="1"/>
        <v>0</v>
      </c>
      <c r="C49" s="53"/>
      <c r="D49" s="39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5">
      <c r="A50" s="14" t="s">
        <v>51</v>
      </c>
      <c r="B50" s="23">
        <f t="shared" si="1"/>
        <v>0</v>
      </c>
      <c r="C50" s="53"/>
      <c r="D50" s="39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24" x14ac:dyDescent="0.25">
      <c r="A51" s="14" t="s">
        <v>52</v>
      </c>
      <c r="B51" s="23">
        <f t="shared" si="1"/>
        <v>0</v>
      </c>
      <c r="C51" s="53"/>
      <c r="D51" s="39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s="11" t="s">
        <v>28</v>
      </c>
      <c r="B52" s="23">
        <f t="shared" si="1"/>
        <v>175162999.70999998</v>
      </c>
      <c r="C52" s="54"/>
      <c r="D52" s="39"/>
      <c r="E52" s="23">
        <f>SUM(E53:E61)</f>
        <v>0</v>
      </c>
      <c r="F52" s="23">
        <f>SUM(F53:F61)</f>
        <v>7428857.2200000007</v>
      </c>
      <c r="G52" s="23">
        <f>SUM(G53:G61)</f>
        <v>116702</v>
      </c>
      <c r="H52" s="23">
        <f t="shared" ref="H52:M52" si="5">SUM(H53:H61)</f>
        <v>3871002.56</v>
      </c>
      <c r="I52" s="23">
        <f t="shared" si="5"/>
        <v>2302791.8899999997</v>
      </c>
      <c r="J52" s="23">
        <f t="shared" si="5"/>
        <v>70000000</v>
      </c>
      <c r="K52" s="23">
        <f t="shared" si="5"/>
        <v>134708.79999999999</v>
      </c>
      <c r="L52" s="23">
        <f>SUM(L53:L61)</f>
        <v>91308937.239999995</v>
      </c>
      <c r="M52" s="23">
        <f t="shared" si="5"/>
        <v>0</v>
      </c>
      <c r="N52" s="23">
        <f>SUM(N53:N61)</f>
        <v>0</v>
      </c>
    </row>
    <row r="53" spans="1:14" x14ac:dyDescent="0.25">
      <c r="A53" s="14" t="s">
        <v>29</v>
      </c>
      <c r="B53" s="23">
        <f t="shared" si="1"/>
        <v>8589859.6899999995</v>
      </c>
      <c r="C53" s="55"/>
      <c r="D53" s="41"/>
      <c r="E53" s="5"/>
      <c r="F53" s="5">
        <v>6243349.7999999998</v>
      </c>
      <c r="G53" s="5"/>
      <c r="H53" s="5"/>
      <c r="I53" s="5">
        <v>1183133.1399999999</v>
      </c>
      <c r="J53" s="15"/>
      <c r="K53" s="5"/>
      <c r="L53" s="5">
        <v>1163376.75</v>
      </c>
      <c r="M53" s="5"/>
      <c r="N53" s="5"/>
    </row>
    <row r="54" spans="1:14" ht="24" x14ac:dyDescent="0.25">
      <c r="A54" s="14" t="s">
        <v>30</v>
      </c>
      <c r="B54" s="23">
        <f t="shared" si="1"/>
        <v>0</v>
      </c>
      <c r="C54" s="55"/>
      <c r="D54" s="41"/>
      <c r="E54" s="15"/>
      <c r="F54" s="5"/>
      <c r="G54" s="5"/>
      <c r="H54" s="5"/>
      <c r="I54" s="5"/>
      <c r="J54" s="5"/>
      <c r="K54" s="15"/>
      <c r="L54" s="5"/>
      <c r="M54" s="5"/>
      <c r="N54" s="5"/>
    </row>
    <row r="55" spans="1:14" ht="24" x14ac:dyDescent="0.25">
      <c r="A55" s="14" t="s">
        <v>31</v>
      </c>
      <c r="B55" s="23">
        <f t="shared" si="1"/>
        <v>0</v>
      </c>
      <c r="C55" s="55"/>
      <c r="D55" s="41"/>
      <c r="E55" s="15"/>
      <c r="F55" s="5"/>
      <c r="G55" s="5"/>
      <c r="H55" s="5"/>
      <c r="I55" s="5"/>
      <c r="J55" s="15"/>
      <c r="K55" s="15"/>
      <c r="L55" s="5"/>
      <c r="M55" s="5"/>
      <c r="N55" s="5"/>
    </row>
    <row r="56" spans="1:14" ht="24" x14ac:dyDescent="0.25">
      <c r="A56" s="14" t="s">
        <v>32</v>
      </c>
      <c r="B56" s="23">
        <f t="shared" si="1"/>
        <v>159035562.24000001</v>
      </c>
      <c r="C56" s="55"/>
      <c r="D56" s="41"/>
      <c r="E56" s="15"/>
      <c r="F56" s="5">
        <v>117676.82</v>
      </c>
      <c r="G56" s="15"/>
      <c r="H56" s="5"/>
      <c r="I56" s="5"/>
      <c r="J56" s="5">
        <v>70000000</v>
      </c>
      <c r="K56" s="5"/>
      <c r="L56" s="5">
        <v>88917885.420000002</v>
      </c>
      <c r="M56" s="5"/>
      <c r="N56" s="5"/>
    </row>
    <row r="57" spans="1:14" x14ac:dyDescent="0.25">
      <c r="A57" s="14" t="s">
        <v>33</v>
      </c>
      <c r="B57" s="23">
        <f t="shared" si="1"/>
        <v>5124092.88</v>
      </c>
      <c r="C57" s="55"/>
      <c r="D57" s="41"/>
      <c r="E57" s="5"/>
      <c r="F57" s="5"/>
      <c r="G57" s="5"/>
      <c r="H57" s="5">
        <v>3789199.06</v>
      </c>
      <c r="I57" s="5">
        <v>45858.75</v>
      </c>
      <c r="J57" s="5"/>
      <c r="K57" s="5">
        <v>61360</v>
      </c>
      <c r="L57" s="5">
        <v>1227675.07</v>
      </c>
      <c r="M57" s="5"/>
      <c r="N57" s="5"/>
    </row>
    <row r="58" spans="1:14" x14ac:dyDescent="0.25">
      <c r="A58" s="14" t="s">
        <v>53</v>
      </c>
      <c r="B58" s="23">
        <f t="shared" si="1"/>
        <v>0</v>
      </c>
      <c r="C58" s="55"/>
      <c r="D58" s="41"/>
      <c r="E58" s="15"/>
      <c r="F58" s="5"/>
      <c r="G58" s="5"/>
      <c r="H58" s="5"/>
      <c r="I58" s="5"/>
      <c r="J58" s="5"/>
      <c r="K58" s="15"/>
      <c r="L58" s="5"/>
      <c r="M58" s="5"/>
      <c r="N58" s="5"/>
    </row>
    <row r="59" spans="1:14" x14ac:dyDescent="0.25">
      <c r="A59" s="14" t="s">
        <v>54</v>
      </c>
      <c r="B59" s="23">
        <f t="shared" si="1"/>
        <v>0</v>
      </c>
      <c r="C59" s="55"/>
      <c r="D59" s="41"/>
      <c r="E59" s="15"/>
      <c r="F59" s="5"/>
      <c r="G59" s="15"/>
      <c r="H59" s="5"/>
      <c r="I59" s="5"/>
      <c r="J59" s="15"/>
      <c r="K59" s="15"/>
      <c r="L59" s="15"/>
      <c r="M59" s="5"/>
      <c r="N59" s="5"/>
    </row>
    <row r="60" spans="1:14" ht="20.25" customHeight="1" x14ac:dyDescent="0.25">
      <c r="A60" s="14" t="s">
        <v>34</v>
      </c>
      <c r="B60" s="23">
        <f t="shared" si="1"/>
        <v>1339684.9000000001</v>
      </c>
      <c r="C60" s="55"/>
      <c r="D60" s="41"/>
      <c r="E60" s="5"/>
      <c r="F60" s="5">
        <v>1067830.6000000001</v>
      </c>
      <c r="G60" s="5">
        <v>116702</v>
      </c>
      <c r="H60" s="5">
        <v>81803.5</v>
      </c>
      <c r="I60" s="5"/>
      <c r="J60" s="15"/>
      <c r="K60" s="5">
        <v>73348.800000000003</v>
      </c>
      <c r="L60" s="5"/>
      <c r="M60" s="5"/>
      <c r="N60" s="5"/>
    </row>
    <row r="61" spans="1:14" ht="33.75" customHeight="1" x14ac:dyDescent="0.25">
      <c r="A61" s="14" t="s">
        <v>55</v>
      </c>
      <c r="B61" s="23">
        <f t="shared" si="1"/>
        <v>1073800</v>
      </c>
      <c r="C61" s="55"/>
      <c r="D61" s="41"/>
      <c r="E61" s="15"/>
      <c r="F61" s="5"/>
      <c r="G61" s="15"/>
      <c r="H61" s="5"/>
      <c r="I61" s="5">
        <v>1073800</v>
      </c>
      <c r="J61" s="15"/>
      <c r="K61" s="15"/>
      <c r="L61" s="15"/>
      <c r="M61" s="5"/>
      <c r="N61" s="5"/>
    </row>
    <row r="62" spans="1:14" x14ac:dyDescent="0.25">
      <c r="A62" s="11" t="s">
        <v>56</v>
      </c>
      <c r="B62" s="23">
        <f t="shared" si="1"/>
        <v>0</v>
      </c>
      <c r="C62" s="54">
        <v>0</v>
      </c>
      <c r="D62" s="41"/>
      <c r="E62" s="23">
        <f>SUM(E63:E66)</f>
        <v>0</v>
      </c>
      <c r="F62" s="23">
        <f>SUM(F63:F66)</f>
        <v>0</v>
      </c>
      <c r="G62" s="15"/>
      <c r="H62" s="5"/>
      <c r="I62" s="5"/>
      <c r="J62" s="15"/>
      <c r="K62" s="15"/>
      <c r="L62" s="15"/>
      <c r="M62" s="23">
        <f>SUM(M63:M66)</f>
        <v>0</v>
      </c>
      <c r="N62" s="23">
        <f>SUM(N63:N66)</f>
        <v>0</v>
      </c>
    </row>
    <row r="63" spans="1:14" ht="17.25" customHeight="1" x14ac:dyDescent="0.25">
      <c r="A63" s="14" t="s">
        <v>57</v>
      </c>
      <c r="B63" s="23">
        <f t="shared" si="1"/>
        <v>0</v>
      </c>
      <c r="C63" s="55"/>
      <c r="D63" s="41"/>
      <c r="E63" s="5"/>
      <c r="F63" s="15"/>
      <c r="G63" s="15"/>
      <c r="H63" s="5"/>
      <c r="I63" s="5"/>
      <c r="J63" s="15"/>
      <c r="K63" s="15"/>
      <c r="L63" s="15"/>
      <c r="M63" s="5"/>
      <c r="N63" s="5"/>
    </row>
    <row r="64" spans="1:14" ht="17.25" customHeight="1" x14ac:dyDescent="0.25">
      <c r="A64" s="14" t="s">
        <v>58</v>
      </c>
      <c r="B64" s="23">
        <f t="shared" si="1"/>
        <v>0</v>
      </c>
      <c r="C64" s="55"/>
      <c r="D64" s="41"/>
      <c r="E64" s="15"/>
      <c r="F64" s="15"/>
      <c r="G64" s="15"/>
      <c r="H64" s="5"/>
      <c r="I64" s="5"/>
      <c r="J64" s="15"/>
      <c r="K64" s="15"/>
      <c r="L64" s="15"/>
      <c r="M64" s="5"/>
      <c r="N64" s="5"/>
    </row>
    <row r="65" spans="1:14" ht="21" customHeight="1" x14ac:dyDescent="0.25">
      <c r="A65" s="14" t="s">
        <v>59</v>
      </c>
      <c r="B65" s="23">
        <f t="shared" si="1"/>
        <v>0</v>
      </c>
      <c r="C65" s="55"/>
      <c r="D65" s="41"/>
      <c r="E65" s="15"/>
      <c r="F65" s="15"/>
      <c r="G65" s="15"/>
      <c r="H65" s="5"/>
      <c r="I65" s="5"/>
      <c r="J65" s="15"/>
      <c r="K65" s="15"/>
      <c r="L65" s="15"/>
      <c r="M65" s="5"/>
      <c r="N65" s="5"/>
    </row>
    <row r="66" spans="1:14" ht="32.25" customHeight="1" x14ac:dyDescent="0.25">
      <c r="A66" s="14" t="s">
        <v>60</v>
      </c>
      <c r="B66" s="23">
        <f t="shared" si="1"/>
        <v>0</v>
      </c>
      <c r="C66" s="55"/>
      <c r="D66" s="41"/>
      <c r="E66" s="15"/>
      <c r="F66" s="15"/>
      <c r="G66" s="15"/>
      <c r="H66" s="5"/>
      <c r="I66" s="5"/>
      <c r="J66" s="15"/>
      <c r="K66" s="15"/>
      <c r="L66" s="15"/>
      <c r="M66" s="5"/>
      <c r="N66" s="5"/>
    </row>
    <row r="67" spans="1:14" ht="27.75" customHeight="1" x14ac:dyDescent="0.25">
      <c r="A67" s="11" t="s">
        <v>61</v>
      </c>
      <c r="B67" s="23">
        <f t="shared" si="1"/>
        <v>0</v>
      </c>
      <c r="C67" s="54">
        <v>0</v>
      </c>
      <c r="D67" s="41"/>
      <c r="E67" s="15"/>
      <c r="F67" s="15"/>
      <c r="G67" s="15"/>
      <c r="H67" s="5"/>
      <c r="I67" s="5"/>
      <c r="J67" s="15"/>
      <c r="K67" s="15"/>
      <c r="L67" s="15"/>
      <c r="M67" s="5"/>
      <c r="N67" s="5"/>
    </row>
    <row r="68" spans="1:14" ht="21.75" customHeight="1" x14ac:dyDescent="0.25">
      <c r="A68" s="14" t="s">
        <v>62</v>
      </c>
      <c r="B68" s="23">
        <f t="shared" si="1"/>
        <v>0</v>
      </c>
      <c r="C68" s="55"/>
      <c r="D68" s="41"/>
      <c r="E68" s="15"/>
      <c r="F68" s="15"/>
      <c r="G68" s="15"/>
      <c r="H68" s="5"/>
      <c r="I68" s="5"/>
      <c r="J68" s="15"/>
      <c r="K68" s="15"/>
      <c r="L68" s="15"/>
      <c r="M68" s="5"/>
      <c r="N68" s="5"/>
    </row>
    <row r="69" spans="1:14" ht="30.75" customHeight="1" x14ac:dyDescent="0.25">
      <c r="A69" s="14" t="s">
        <v>63</v>
      </c>
      <c r="B69" s="23">
        <f t="shared" si="1"/>
        <v>0</v>
      </c>
      <c r="C69" s="55"/>
      <c r="D69" s="41"/>
      <c r="E69" s="15"/>
      <c r="F69" s="15"/>
      <c r="G69" s="15"/>
      <c r="H69" s="5"/>
      <c r="I69" s="5"/>
      <c r="J69" s="15"/>
      <c r="K69" s="15"/>
      <c r="L69" s="15"/>
      <c r="M69" s="5"/>
      <c r="N69" s="5"/>
    </row>
    <row r="70" spans="1:14" x14ac:dyDescent="0.25">
      <c r="A70" s="11" t="s">
        <v>64</v>
      </c>
      <c r="B70" s="23">
        <f t="shared" si="1"/>
        <v>0</v>
      </c>
      <c r="C70" s="56"/>
      <c r="D70" s="41"/>
      <c r="E70" s="33">
        <f>SUM(E71:E73)</f>
        <v>0</v>
      </c>
      <c r="F70" s="33">
        <f>SUM(F71:F73)</f>
        <v>0</v>
      </c>
      <c r="G70" s="15"/>
      <c r="H70" s="5"/>
      <c r="I70" s="5"/>
      <c r="J70" s="15"/>
      <c r="K70" s="15"/>
      <c r="L70" s="15"/>
      <c r="M70" s="5"/>
      <c r="N70" s="5"/>
    </row>
    <row r="71" spans="1:14" x14ac:dyDescent="0.25">
      <c r="A71" s="14" t="s">
        <v>65</v>
      </c>
      <c r="B71" s="23">
        <f t="shared" si="1"/>
        <v>0</v>
      </c>
      <c r="C71" s="55"/>
      <c r="D71" s="41"/>
      <c r="E71" s="5"/>
      <c r="F71" s="5"/>
      <c r="G71" s="15"/>
      <c r="H71" s="5"/>
      <c r="I71" s="5"/>
      <c r="J71" s="15"/>
      <c r="K71" s="15"/>
      <c r="L71" s="15"/>
      <c r="M71" s="5"/>
      <c r="N71" s="5"/>
    </row>
    <row r="72" spans="1:14" x14ac:dyDescent="0.25">
      <c r="A72" s="14" t="s">
        <v>66</v>
      </c>
      <c r="B72" s="23">
        <f t="shared" si="1"/>
        <v>0</v>
      </c>
      <c r="C72" s="55"/>
      <c r="D72" s="41"/>
      <c r="E72" s="15"/>
      <c r="F72" s="15"/>
      <c r="G72" s="15"/>
      <c r="H72" s="5"/>
      <c r="I72" s="5"/>
      <c r="J72" s="15"/>
      <c r="K72" s="15"/>
      <c r="L72" s="15"/>
      <c r="M72" s="5"/>
      <c r="N72" s="5"/>
    </row>
    <row r="73" spans="1:14" ht="24" x14ac:dyDescent="0.25">
      <c r="A73" s="14" t="s">
        <v>67</v>
      </c>
      <c r="B73" s="23">
        <f t="shared" si="1"/>
        <v>0</v>
      </c>
      <c r="C73" s="55"/>
      <c r="D73" s="41"/>
      <c r="E73" s="15"/>
      <c r="F73" s="15"/>
      <c r="G73" s="15"/>
      <c r="H73" s="5"/>
      <c r="I73" s="5"/>
      <c r="J73" s="15"/>
      <c r="K73" s="15"/>
      <c r="L73" s="15"/>
      <c r="M73" s="5"/>
      <c r="N73" s="5"/>
    </row>
    <row r="74" spans="1:14" x14ac:dyDescent="0.25">
      <c r="A74" s="16" t="s">
        <v>35</v>
      </c>
      <c r="B74" s="23">
        <f t="shared" si="1"/>
        <v>1540247268.9400001</v>
      </c>
      <c r="C74" s="57">
        <f>+C11+C12+C13+C14+C15+C17+C18+C19+C20+C21+C22+C23+C24+C25+C27+C28+C29+C30+C31+C32+C33+C34+C35+C37+C38+C39+C40+C41+C42+C43+C44+C45+C46+C47+C48+C49+C50+C51+C53+C54+C55+C56+C57+C58+C59+C60+C61+C63+C64+C65+C66+C68+C69+C71+C72+C73</f>
        <v>77424153.030000001</v>
      </c>
      <c r="D74" s="43">
        <f>SUM(D10+D16+D26+D36+D44+D52+D62+D67+D70)</f>
        <v>101592620.81999999</v>
      </c>
      <c r="E74" s="17">
        <f>SUM(E10+E16+E26+E52+E62+E70)</f>
        <v>118403191.08999999</v>
      </c>
      <c r="F74" s="17">
        <f>SUM(F10+F16+F26+F52+F62+F70)</f>
        <v>102590348.73999999</v>
      </c>
      <c r="G74" s="17">
        <f>SUM(G10+G16+G26+G36+G52)</f>
        <v>128985216.3</v>
      </c>
      <c r="H74" s="17">
        <f>SUM(H10+H16+H26+H36+H52)</f>
        <v>143501932.66</v>
      </c>
      <c r="I74" s="17">
        <f t="shared" ref="I74:N74" si="6">+I11+I12+I13+I14+I15+I17+I18+I19+I20+I21+I22+I23+I24+I25+I27+I28+I29+I30+I31+I32+I33+I34+I35+I37+I38+I39+I40+I41+I42+I43+I44+I45+I46+I47+I48+I49+I50+I51+I53+I54+I55+I56+I57+I58+I59+I60+I61+I63+I64+I65+I66+I68+I69+I71+I72+I73</f>
        <v>166322451.55000001</v>
      </c>
      <c r="J74" s="17">
        <f t="shared" si="6"/>
        <v>224201239.03</v>
      </c>
      <c r="K74" s="17">
        <f t="shared" si="6"/>
        <v>236169900.51999998</v>
      </c>
      <c r="L74" s="17">
        <f t="shared" si="6"/>
        <v>241056215.19999999</v>
      </c>
      <c r="M74" s="17">
        <f t="shared" si="6"/>
        <v>0</v>
      </c>
      <c r="N74" s="17">
        <f t="shared" si="6"/>
        <v>0</v>
      </c>
    </row>
    <row r="75" spans="1:14" ht="14.25" customHeight="1" x14ac:dyDescent="0.25">
      <c r="A75" s="19"/>
      <c r="B75" s="23">
        <f t="shared" si="1"/>
        <v>0</v>
      </c>
      <c r="C75" s="55"/>
      <c r="D75" s="41"/>
      <c r="E75" s="15"/>
      <c r="F75" s="15"/>
      <c r="G75" s="15"/>
      <c r="H75" s="5"/>
      <c r="I75" s="5"/>
      <c r="J75" s="15"/>
      <c r="K75" s="15"/>
      <c r="L75" s="15"/>
      <c r="M75" s="5"/>
      <c r="N75" s="5"/>
    </row>
    <row r="76" spans="1:14" x14ac:dyDescent="0.25">
      <c r="A76" s="11" t="s">
        <v>68</v>
      </c>
      <c r="B76" s="23">
        <f t="shared" ref="B76:B86" si="7">SUM(C76:N76)</f>
        <v>0</v>
      </c>
      <c r="C76" s="56"/>
      <c r="D76" s="44"/>
      <c r="E76" s="7"/>
      <c r="F76" s="7"/>
      <c r="G76" s="7"/>
      <c r="H76" s="6"/>
      <c r="I76" s="6"/>
      <c r="J76" s="7"/>
      <c r="K76" s="7"/>
      <c r="L76" s="7"/>
      <c r="M76" s="6"/>
      <c r="N76" s="6"/>
    </row>
    <row r="77" spans="1:14" x14ac:dyDescent="0.25">
      <c r="A77" s="11" t="s">
        <v>69</v>
      </c>
      <c r="B77" s="23">
        <f t="shared" si="7"/>
        <v>0</v>
      </c>
      <c r="C77" s="56"/>
      <c r="D77" s="41"/>
      <c r="E77" s="15"/>
      <c r="F77" s="15"/>
      <c r="G77" s="15"/>
      <c r="H77" s="5"/>
      <c r="I77" s="5"/>
      <c r="J77" s="15"/>
      <c r="K77" s="15"/>
      <c r="L77" s="15"/>
      <c r="M77" s="5"/>
      <c r="N77" s="5"/>
    </row>
    <row r="78" spans="1:14" ht="24" x14ac:dyDescent="0.25">
      <c r="A78" s="14" t="s">
        <v>70</v>
      </c>
      <c r="B78" s="23">
        <f t="shared" si="7"/>
        <v>0</v>
      </c>
      <c r="C78" s="55"/>
      <c r="D78" s="41"/>
      <c r="E78" s="15"/>
      <c r="F78" s="15"/>
      <c r="G78" s="15"/>
      <c r="H78" s="5"/>
      <c r="I78" s="5"/>
      <c r="J78" s="15"/>
      <c r="K78" s="15"/>
      <c r="L78" s="15"/>
      <c r="M78" s="5"/>
      <c r="N78" s="5"/>
    </row>
    <row r="79" spans="1:14" ht="24" x14ac:dyDescent="0.25">
      <c r="A79" s="14" t="s">
        <v>71</v>
      </c>
      <c r="B79" s="23">
        <f t="shared" si="7"/>
        <v>0</v>
      </c>
      <c r="C79" s="55"/>
      <c r="D79" s="41"/>
      <c r="E79" s="15"/>
      <c r="F79" s="15"/>
      <c r="G79" s="15"/>
      <c r="H79" s="5"/>
      <c r="I79" s="5"/>
      <c r="J79" s="15"/>
      <c r="K79" s="15"/>
      <c r="L79" s="15"/>
      <c r="M79" s="5"/>
      <c r="N79" s="5"/>
    </row>
    <row r="80" spans="1:14" x14ac:dyDescent="0.25">
      <c r="A80" s="11" t="s">
        <v>72</v>
      </c>
      <c r="B80" s="23">
        <f t="shared" si="7"/>
        <v>0</v>
      </c>
      <c r="C80" s="56"/>
      <c r="D80" s="41"/>
      <c r="E80" s="15"/>
      <c r="F80" s="15"/>
      <c r="G80" s="15"/>
      <c r="H80" s="5"/>
      <c r="I80" s="5"/>
      <c r="J80" s="15"/>
      <c r="K80" s="15"/>
      <c r="L80" s="15"/>
      <c r="M80" s="5"/>
      <c r="N80" s="5"/>
    </row>
    <row r="81" spans="1:16" x14ac:dyDescent="0.25">
      <c r="A81" s="14" t="s">
        <v>73</v>
      </c>
      <c r="B81" s="23">
        <f t="shared" si="7"/>
        <v>500000000</v>
      </c>
      <c r="C81" s="55"/>
      <c r="D81" s="45">
        <v>266000000</v>
      </c>
      <c r="E81" s="5"/>
      <c r="F81" s="5">
        <v>234000000</v>
      </c>
      <c r="G81" s="15"/>
      <c r="H81" s="5"/>
      <c r="I81" s="5"/>
      <c r="J81" s="15"/>
      <c r="K81" s="15"/>
      <c r="L81" s="15"/>
      <c r="M81" s="5"/>
      <c r="N81" s="5"/>
    </row>
    <row r="82" spans="1:16" x14ac:dyDescent="0.25">
      <c r="A82" s="14" t="s">
        <v>74</v>
      </c>
      <c r="B82" s="23">
        <f t="shared" si="7"/>
        <v>0</v>
      </c>
      <c r="C82" s="55"/>
      <c r="D82" s="41"/>
      <c r="E82" s="15"/>
      <c r="F82" s="15"/>
      <c r="G82" s="15"/>
      <c r="H82" s="5"/>
      <c r="I82" s="5"/>
      <c r="J82" s="15"/>
      <c r="K82" s="15"/>
      <c r="L82" s="15"/>
      <c r="M82" s="5"/>
      <c r="N82" s="5"/>
    </row>
    <row r="83" spans="1:16" x14ac:dyDescent="0.25">
      <c r="A83" s="11" t="s">
        <v>75</v>
      </c>
      <c r="B83" s="23">
        <f t="shared" si="7"/>
        <v>0</v>
      </c>
      <c r="C83" s="56"/>
      <c r="D83" s="41"/>
      <c r="E83" s="15"/>
      <c r="F83" s="15"/>
      <c r="G83" s="15"/>
      <c r="H83" s="5"/>
      <c r="I83" s="5"/>
      <c r="J83" s="15"/>
      <c r="K83" s="15"/>
      <c r="L83" s="15"/>
      <c r="M83" s="5"/>
      <c r="N83" s="5"/>
    </row>
    <row r="84" spans="1:16" x14ac:dyDescent="0.25">
      <c r="A84" s="14" t="s">
        <v>76</v>
      </c>
      <c r="B84" s="23">
        <f t="shared" si="7"/>
        <v>0</v>
      </c>
      <c r="C84" s="55"/>
      <c r="D84" s="41"/>
      <c r="E84" s="15"/>
      <c r="F84" s="15"/>
      <c r="G84" s="15"/>
      <c r="H84" s="5"/>
      <c r="I84" s="5"/>
      <c r="J84" s="15"/>
      <c r="K84" s="15"/>
      <c r="L84" s="15"/>
      <c r="M84" s="5"/>
      <c r="N84" s="5"/>
    </row>
    <row r="85" spans="1:16" x14ac:dyDescent="0.25">
      <c r="A85" s="16" t="s">
        <v>77</v>
      </c>
      <c r="B85" s="23">
        <f>SUM(B75:B84)</f>
        <v>500000000</v>
      </c>
      <c r="C85" s="30">
        <f t="shared" ref="C85:F85" si="8">SUM(C75:C84)</f>
        <v>0</v>
      </c>
      <c r="D85" s="46">
        <f t="shared" si="8"/>
        <v>266000000</v>
      </c>
      <c r="E85" s="30">
        <f t="shared" si="8"/>
        <v>0</v>
      </c>
      <c r="F85" s="30">
        <f t="shared" si="8"/>
        <v>234000000</v>
      </c>
      <c r="G85" s="34"/>
      <c r="H85" s="35"/>
      <c r="I85" s="35"/>
      <c r="J85" s="18"/>
      <c r="K85" s="18"/>
      <c r="L85" s="18"/>
      <c r="M85" s="17"/>
      <c r="N85" s="17"/>
    </row>
    <row r="86" spans="1:16" ht="8.25" customHeight="1" x14ac:dyDescent="0.25">
      <c r="A86" s="15"/>
      <c r="B86" s="30">
        <f t="shared" si="7"/>
        <v>0</v>
      </c>
      <c r="C86" s="58"/>
      <c r="D86" s="41"/>
      <c r="E86" s="15"/>
      <c r="F86" s="15"/>
      <c r="G86" s="15"/>
      <c r="H86" s="5"/>
      <c r="I86" s="5"/>
      <c r="J86" s="15"/>
      <c r="K86" s="15"/>
      <c r="L86" s="15"/>
      <c r="M86" s="5"/>
      <c r="N86" s="5"/>
    </row>
    <row r="87" spans="1:16" x14ac:dyDescent="0.25">
      <c r="A87" s="20" t="s">
        <v>78</v>
      </c>
      <c r="B87" s="31">
        <f>SUM(B74+B85)</f>
        <v>2040247268.9400001</v>
      </c>
      <c r="C87" s="31">
        <f t="shared" ref="C87:E87" si="9">SUM(C74+C85)</f>
        <v>77424153.030000001</v>
      </c>
      <c r="D87" s="47">
        <f>SUM(D10+D16+D26+D36+D44+D52+D62+D67+D70+D85)</f>
        <v>367592620.81999999</v>
      </c>
      <c r="E87" s="27">
        <f t="shared" si="9"/>
        <v>118403191.08999999</v>
      </c>
      <c r="F87" s="27">
        <f>SUM(F74+F85)</f>
        <v>336590348.74000001</v>
      </c>
      <c r="G87" s="27">
        <f t="shared" ref="G87:N87" si="10">SUM(G74)</f>
        <v>128985216.3</v>
      </c>
      <c r="H87" s="27">
        <f t="shared" si="10"/>
        <v>143501932.66</v>
      </c>
      <c r="I87" s="27">
        <f t="shared" si="10"/>
        <v>166322451.55000001</v>
      </c>
      <c r="J87" s="27">
        <f t="shared" si="10"/>
        <v>224201239.03</v>
      </c>
      <c r="K87" s="27">
        <f t="shared" si="10"/>
        <v>236169900.51999998</v>
      </c>
      <c r="L87" s="27">
        <f t="shared" si="10"/>
        <v>241056215.19999999</v>
      </c>
      <c r="M87" s="27">
        <f t="shared" si="10"/>
        <v>0</v>
      </c>
      <c r="N87" s="27">
        <f t="shared" si="10"/>
        <v>0</v>
      </c>
      <c r="P87" s="4"/>
    </row>
    <row r="88" spans="1:16" x14ac:dyDescent="0.25">
      <c r="A88" s="15" t="s">
        <v>96</v>
      </c>
      <c r="B88" s="24"/>
      <c r="C88" s="15"/>
      <c r="D88" s="41"/>
      <c r="E88" s="15"/>
      <c r="F88" s="15"/>
      <c r="G88" s="15"/>
      <c r="H88" s="5"/>
      <c r="I88" s="5"/>
      <c r="J88" s="15"/>
      <c r="K88" s="15"/>
      <c r="L88" s="15"/>
      <c r="M88" s="5"/>
      <c r="N88" s="5"/>
    </row>
    <row r="89" spans="1:16" x14ac:dyDescent="0.25">
      <c r="A89" s="10" t="s">
        <v>106</v>
      </c>
      <c r="B89" s="25"/>
      <c r="C89" s="22"/>
      <c r="D89" s="21"/>
      <c r="F89" s="21"/>
      <c r="G89" s="21"/>
      <c r="H89" s="29"/>
      <c r="I89" s="29"/>
      <c r="J89" s="9"/>
      <c r="K89" s="1"/>
      <c r="N89" s="29"/>
    </row>
    <row r="90" spans="1:16" x14ac:dyDescent="0.25">
      <c r="A90" s="10" t="s">
        <v>107</v>
      </c>
      <c r="B90" s="25"/>
      <c r="C90" s="21"/>
      <c r="D90" s="21"/>
      <c r="F90" s="21"/>
      <c r="G90" s="21"/>
      <c r="H90" s="29"/>
      <c r="I90" s="29"/>
      <c r="J90" s="9"/>
      <c r="K90" s="1"/>
      <c r="N90" s="29"/>
    </row>
    <row r="91" spans="1:16" x14ac:dyDescent="0.25">
      <c r="A91" s="25" t="s">
        <v>94</v>
      </c>
      <c r="E91" s="32"/>
      <c r="G91" s="25" t="s">
        <v>95</v>
      </c>
      <c r="H91" s="61"/>
    </row>
    <row r="92" spans="1:16" x14ac:dyDescent="0.25">
      <c r="A92" s="25" t="s">
        <v>98</v>
      </c>
      <c r="E92" s="32"/>
      <c r="G92" s="25" t="s">
        <v>102</v>
      </c>
      <c r="H92" s="61"/>
    </row>
    <row r="93" spans="1:16" x14ac:dyDescent="0.25">
      <c r="A93" s="10" t="s">
        <v>97</v>
      </c>
      <c r="E93" s="32"/>
      <c r="G93" s="10" t="s">
        <v>103</v>
      </c>
      <c r="H93" s="61"/>
    </row>
    <row r="94" spans="1:16" ht="15" hidden="1" customHeight="1" x14ac:dyDescent="0.25">
      <c r="E94" s="2"/>
      <c r="H94" s="62"/>
    </row>
    <row r="95" spans="1:16" ht="15" customHeight="1" x14ac:dyDescent="0.25">
      <c r="E95" s="2"/>
      <c r="H95" s="62"/>
    </row>
    <row r="96" spans="1:16" x14ac:dyDescent="0.25">
      <c r="A96" s="61" t="s">
        <v>104</v>
      </c>
      <c r="D96" s="65"/>
      <c r="E96" s="65"/>
      <c r="G96" s="61" t="s">
        <v>104</v>
      </c>
      <c r="H96" s="64"/>
    </row>
    <row r="97" spans="4:8" x14ac:dyDescent="0.25">
      <c r="D97" s="62"/>
      <c r="E97" s="62"/>
      <c r="G97" s="62"/>
      <c r="H97" s="63"/>
    </row>
  </sheetData>
  <mergeCells count="6">
    <mergeCell ref="A1:N1"/>
    <mergeCell ref="A2:N2"/>
    <mergeCell ref="A3:N3"/>
    <mergeCell ref="A6:N6"/>
    <mergeCell ref="A7:E7"/>
    <mergeCell ref="A5:N5"/>
  </mergeCells>
  <pageMargins left="0.17" right="0.15748031496063" top="0.31496062992126" bottom="0.196850393700787" header="0.196850393700787" footer="0.1574803149606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2021-10-05T19:45:19Z</cp:lastPrinted>
  <dcterms:created xsi:type="dcterms:W3CDTF">2018-04-17T18:57:16Z</dcterms:created>
  <dcterms:modified xsi:type="dcterms:W3CDTF">2021-11-10T19:39:53Z</dcterms:modified>
</cp:coreProperties>
</file>