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PRESUPUESTO 2022\LIBRE ACCESO DE INFORMACION - 2022\"/>
    </mc:Choice>
  </mc:AlternateContent>
  <xr:revisionPtr revIDLastSave="0" documentId="13_ncr:1_{EBCBE5CB-EDDF-4DFE-A077-95E167460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2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17" l="1"/>
  <c r="J62" i="17"/>
  <c r="H52" i="17"/>
  <c r="C16" i="17"/>
  <c r="O11" i="17"/>
  <c r="D53" i="17"/>
  <c r="D54" i="17"/>
  <c r="D55" i="17"/>
  <c r="D56" i="17"/>
  <c r="D57" i="17"/>
  <c r="D58" i="17"/>
  <c r="D59" i="17"/>
  <c r="D60" i="17"/>
  <c r="D61" i="17"/>
  <c r="D28" i="17"/>
  <c r="D29" i="17"/>
  <c r="D30" i="17"/>
  <c r="D31" i="17"/>
  <c r="D32" i="17"/>
  <c r="D33" i="17"/>
  <c r="D34" i="17"/>
  <c r="D35" i="17"/>
  <c r="D27" i="17"/>
  <c r="D63" i="17"/>
  <c r="D64" i="17"/>
  <c r="D65" i="17"/>
  <c r="D66" i="17"/>
  <c r="D62" i="17"/>
  <c r="C52" i="17"/>
  <c r="D52" i="17" s="1"/>
  <c r="E52" i="17"/>
  <c r="F52" i="17"/>
  <c r="G52" i="17"/>
  <c r="I52" i="17"/>
  <c r="J52" i="17"/>
  <c r="K52" i="17"/>
  <c r="L52" i="17"/>
  <c r="M52" i="17"/>
  <c r="N52" i="17"/>
  <c r="O25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K16" i="17"/>
  <c r="J16" i="17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D10" i="17" l="1"/>
  <c r="O62" i="17"/>
  <c r="O52" i="17"/>
  <c r="D26" i="17"/>
  <c r="D16" i="17"/>
  <c r="D74" i="17" s="1"/>
  <c r="D87" i="17" s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87" i="17"/>
  <c r="F87" i="17"/>
  <c r="G87" i="17" l="1"/>
  <c r="O87" i="17" s="1"/>
  <c r="O74" i="17"/>
</calcChain>
</file>

<file path=xl/sharedStrings.xml><?xml version="1.0" encoding="utf-8"?>
<sst xmlns="http://schemas.openxmlformats.org/spreadsheetml/2006/main" count="109" uniqueCount="108">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</sst>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4" fillId="0" borderId="1" xfId="1" applyFont="1" applyBorder="1"/>
    <xf numFmtId="43" fontId="4" fillId="3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2" xfId="1" applyFont="1" applyBorder="1"/>
    <xf numFmtId="43" fontId="4" fillId="3" borderId="3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9" xfId="0" applyBorder="1"/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3" fontId="4" fillId="3" borderId="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2" xfId="1" applyFont="1" applyBorder="1" applyAlignment="1">
      <alignment horizontal="left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2" xfId="1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 wrapText="1" indent="2"/>
    </xf>
    <xf numFmtId="43" fontId="3" fillId="0" borderId="7" xfId="1" applyFont="1" applyBorder="1" applyAlignment="1">
      <alignment horizontal="left" vertical="center" wrapText="1" indent="2"/>
    </xf>
    <xf numFmtId="43" fontId="3" fillId="0" borderId="1" xfId="1" applyFont="1" applyBorder="1" applyAlignment="1">
      <alignment horizontal="left" vertical="center" wrapText="1" indent="2"/>
    </xf>
    <xf numFmtId="43" fontId="3" fillId="0" borderId="1" xfId="1" applyFont="1" applyFill="1" applyBorder="1" applyAlignment="1">
      <alignment horizontal="right"/>
    </xf>
    <xf numFmtId="43" fontId="3" fillId="0" borderId="2" xfId="0" applyNumberFormat="1" applyFont="1" applyBorder="1"/>
    <xf numFmtId="43" fontId="3" fillId="0" borderId="1" xfId="1" applyFont="1" applyBorder="1"/>
    <xf numFmtId="43" fontId="3" fillId="0" borderId="8" xfId="1" applyFont="1" applyBorder="1"/>
    <xf numFmtId="43" fontId="3" fillId="0" borderId="1" xfId="0" applyNumberFormat="1" applyFont="1" applyBorder="1"/>
    <xf numFmtId="43" fontId="3" fillId="0" borderId="1" xfId="1" applyFont="1" applyBorder="1" applyAlignment="1">
      <alignment horizontal="right" vertical="center" wrapText="1"/>
    </xf>
    <xf numFmtId="43" fontId="3" fillId="0" borderId="2" xfId="1" applyFont="1" applyBorder="1"/>
    <xf numFmtId="43" fontId="4" fillId="0" borderId="3" xfId="1" applyFont="1" applyBorder="1"/>
    <xf numFmtId="43" fontId="4" fillId="0" borderId="8" xfId="1" applyFont="1" applyBorder="1"/>
    <xf numFmtId="0" fontId="3" fillId="0" borderId="2" xfId="0" applyFont="1" applyBorder="1"/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/>
    <xf numFmtId="164" fontId="4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" applyFont="1" applyFill="1" applyBorder="1" applyAlignment="1">
      <alignment horizontal="left" vertical="center" wrapText="1"/>
    </xf>
    <xf numFmtId="43" fontId="4" fillId="3" borderId="8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3" fontId="5" fillId="0" borderId="0" xfId="0" applyNumberFormat="1" applyFont="1" applyBorder="1"/>
    <xf numFmtId="0" fontId="5" fillId="0" borderId="9" xfId="0" applyFont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14</xdr:col>
      <xdr:colOff>1056476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8</xdr:col>
      <xdr:colOff>510269</xdr:colOff>
      <xdr:row>0</xdr:row>
      <xdr:rowOff>0</xdr:rowOff>
    </xdr:from>
    <xdr:to>
      <xdr:col>14</xdr:col>
      <xdr:colOff>191566</xdr:colOff>
      <xdr:row>4</xdr:row>
      <xdr:rowOff>177573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0911229" y="0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topLeftCell="A11" zoomScale="112" zoomScalePageLayoutView="112" workbookViewId="0">
      <selection activeCell="C57" sqref="C57"/>
    </sheetView>
  </sheetViews>
  <sheetFormatPr baseColWidth="10" defaultRowHeight="15" x14ac:dyDescent="0.25"/>
  <cols>
    <col min="1" max="1" width="46.140625" customWidth="1"/>
    <col min="2" max="2" width="15.140625" bestFit="1" customWidth="1"/>
    <col min="3" max="3" width="17.5703125" style="10" bestFit="1" customWidth="1"/>
    <col min="4" max="4" width="17.42578125" style="10" bestFit="1" customWidth="1"/>
    <col min="5" max="8" width="12.28515625" bestFit="1" customWidth="1"/>
    <col min="9" max="9" width="12.42578125" bestFit="1" customWidth="1"/>
    <col min="10" max="10" width="12" style="2" customWidth="1"/>
    <col min="11" max="11" width="16.28515625" style="2" hidden="1" customWidth="1"/>
    <col min="12" max="12" width="14.7109375" hidden="1" customWidth="1"/>
    <col min="13" max="13" width="13.140625" hidden="1" customWidth="1"/>
    <col min="14" max="14" width="4" style="2" hidden="1" customWidth="1"/>
    <col min="15" max="15" width="14.85546875" style="6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72" t="s">
        <v>90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6" ht="15.75" x14ac:dyDescent="0.25">
      <c r="A2" s="73" t="s">
        <v>91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26" x14ac:dyDescent="0.25">
      <c r="A3" s="74" t="s">
        <v>104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26" x14ac:dyDescent="0.25">
      <c r="N4" s="2" t="s">
        <v>97</v>
      </c>
    </row>
    <row r="5" spans="1:26" ht="15" customHeight="1" x14ac:dyDescent="0.25">
      <c r="A5" s="74" t="s">
        <v>103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26" x14ac:dyDescent="0.25">
      <c r="A6" s="75" t="s">
        <v>36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26" ht="15" hidden="1" customHeight="1" x14ac:dyDescent="0.25">
      <c r="A7" s="71"/>
      <c r="B7" s="71"/>
      <c r="C7" s="71"/>
      <c r="D7" s="71"/>
      <c r="E7" s="71"/>
      <c r="F7" s="71"/>
      <c r="G7" s="71"/>
      <c r="N7" s="2" t="s">
        <v>97</v>
      </c>
    </row>
    <row r="8" spans="1:26" ht="112.5" x14ac:dyDescent="0.25">
      <c r="A8" s="28" t="s">
        <v>0</v>
      </c>
      <c r="B8" s="29" t="s">
        <v>101</v>
      </c>
      <c r="C8" s="30" t="s">
        <v>102</v>
      </c>
      <c r="D8" s="31" t="s">
        <v>107</v>
      </c>
      <c r="E8" s="32" t="s">
        <v>79</v>
      </c>
      <c r="F8" s="33" t="s">
        <v>80</v>
      </c>
      <c r="G8" s="33" t="s">
        <v>81</v>
      </c>
      <c r="H8" s="33" t="s">
        <v>82</v>
      </c>
      <c r="I8" s="33" t="s">
        <v>83</v>
      </c>
      <c r="J8" s="34" t="s">
        <v>84</v>
      </c>
      <c r="K8" s="34" t="s">
        <v>85</v>
      </c>
      <c r="L8" s="33" t="s">
        <v>86</v>
      </c>
      <c r="M8" s="33" t="s">
        <v>87</v>
      </c>
      <c r="N8" s="34" t="s">
        <v>88</v>
      </c>
      <c r="O8" s="35" t="s">
        <v>89</v>
      </c>
      <c r="Y8" s="4"/>
      <c r="Z8" s="4"/>
    </row>
    <row r="9" spans="1:26" x14ac:dyDescent="0.25">
      <c r="A9" s="36" t="s">
        <v>1</v>
      </c>
      <c r="B9" s="36"/>
      <c r="C9" s="37"/>
      <c r="D9" s="37"/>
      <c r="E9" s="37"/>
      <c r="F9" s="38"/>
      <c r="G9" s="37"/>
      <c r="H9" s="37"/>
      <c r="I9" s="37"/>
      <c r="J9" s="37"/>
      <c r="K9" s="37"/>
      <c r="L9" s="37"/>
      <c r="M9" s="37"/>
      <c r="N9" s="39"/>
      <c r="O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6" t="s">
        <v>2</v>
      </c>
      <c r="B10" s="37">
        <f>SUM(B11:B15)</f>
        <v>1057904430</v>
      </c>
      <c r="C10" s="37">
        <f t="shared" ref="C10:D10" si="0">SUM(C11:C15)</f>
        <v>45000000</v>
      </c>
      <c r="D10" s="37">
        <f t="shared" si="0"/>
        <v>1102904430</v>
      </c>
      <c r="E10" s="18">
        <f>SUM(E11:E15)</f>
        <v>76537168.319999993</v>
      </c>
      <c r="F10" s="40">
        <f>SUM(F11:F15)</f>
        <v>76617711.140000001</v>
      </c>
      <c r="G10" s="18">
        <f t="shared" ref="G10:M10" si="1">SUM(G11:G15)</f>
        <v>77113707.650000006</v>
      </c>
      <c r="H10" s="18">
        <f>SUM(H11:H15)</f>
        <v>140866491.42000002</v>
      </c>
      <c r="I10" s="18">
        <f t="shared" si="1"/>
        <v>76033532.859999999</v>
      </c>
      <c r="J10" s="18">
        <f t="shared" si="1"/>
        <v>76638287.079999998</v>
      </c>
      <c r="K10" s="18">
        <f t="shared" si="1"/>
        <v>0</v>
      </c>
      <c r="L10" s="18">
        <f>SUM(L11:L15)</f>
        <v>0</v>
      </c>
      <c r="M10" s="18">
        <f t="shared" si="1"/>
        <v>0</v>
      </c>
      <c r="N10" s="41">
        <f>SUM(N11:N15)</f>
        <v>0</v>
      </c>
      <c r="O10" s="42">
        <f>SUM(E10+F10+G10+H10+I10+J10+K10+L10+M10)</f>
        <v>523806898.46999997</v>
      </c>
      <c r="P10" s="4"/>
      <c r="Q10" s="3"/>
    </row>
    <row r="11" spans="1:26" x14ac:dyDescent="0.25">
      <c r="A11" s="43" t="s">
        <v>3</v>
      </c>
      <c r="B11" s="44">
        <v>847459770</v>
      </c>
      <c r="C11" s="44">
        <v>45000000</v>
      </c>
      <c r="D11" s="45">
        <f>SUM(B11:C11)</f>
        <v>892459770</v>
      </c>
      <c r="E11" s="46">
        <v>64909576.25</v>
      </c>
      <c r="F11" s="47">
        <v>64936543.5</v>
      </c>
      <c r="G11" s="48">
        <v>65384476.649999999</v>
      </c>
      <c r="H11" s="48">
        <v>74883861.159999996</v>
      </c>
      <c r="I11" s="48">
        <v>64368599.32</v>
      </c>
      <c r="J11" s="48">
        <v>64889268.780000001</v>
      </c>
      <c r="K11" s="48"/>
      <c r="L11" s="48"/>
      <c r="M11" s="48"/>
      <c r="N11" s="49"/>
      <c r="O11" s="50">
        <f>SUM(E11+F11+G11+H11+I11+J11+K11+L11+M11)</f>
        <v>399372325.65999997</v>
      </c>
    </row>
    <row r="12" spans="1:26" x14ac:dyDescent="0.25">
      <c r="A12" s="43" t="s">
        <v>4</v>
      </c>
      <c r="B12" s="45">
        <v>89740000</v>
      </c>
      <c r="C12" s="45"/>
      <c r="D12" s="45">
        <f t="shared" ref="D12:D15" si="2">SUM(B12:C12)</f>
        <v>89740000</v>
      </c>
      <c r="E12" s="51">
        <v>1667100</v>
      </c>
      <c r="F12" s="52">
        <v>1644100</v>
      </c>
      <c r="G12" s="48">
        <v>1660100</v>
      </c>
      <c r="H12" s="48">
        <v>55989888.68</v>
      </c>
      <c r="I12" s="48">
        <v>1752146.25</v>
      </c>
      <c r="J12" s="48">
        <v>1756100</v>
      </c>
      <c r="K12" s="48"/>
      <c r="L12" s="48"/>
      <c r="M12" s="48"/>
      <c r="N12" s="49"/>
      <c r="O12" s="50">
        <f t="shared" ref="O12:O74" si="3">SUM(E12+F12+G12+H12+I12+J12+K12+L12+M12)</f>
        <v>64469434.93</v>
      </c>
    </row>
    <row r="13" spans="1:26" x14ac:dyDescent="0.25">
      <c r="A13" s="43" t="s">
        <v>37</v>
      </c>
      <c r="B13" s="45">
        <v>438000</v>
      </c>
      <c r="C13" s="45"/>
      <c r="D13" s="45">
        <f t="shared" si="2"/>
        <v>438000</v>
      </c>
      <c r="E13" s="51"/>
      <c r="F13" s="52">
        <v>73204.740000000005</v>
      </c>
      <c r="G13" s="48">
        <v>36750</v>
      </c>
      <c r="H13" s="48">
        <v>36750</v>
      </c>
      <c r="I13" s="48">
        <v>36750</v>
      </c>
      <c r="J13" s="48">
        <v>36750</v>
      </c>
      <c r="K13" s="48"/>
      <c r="L13" s="48"/>
      <c r="M13" s="48"/>
      <c r="N13" s="49"/>
      <c r="O13" s="50">
        <f t="shared" si="3"/>
        <v>220204.74</v>
      </c>
    </row>
    <row r="14" spans="1:26" x14ac:dyDescent="0.25">
      <c r="A14" s="43" t="s">
        <v>5</v>
      </c>
      <c r="B14" s="45"/>
      <c r="C14" s="45"/>
      <c r="D14" s="45">
        <f t="shared" si="2"/>
        <v>0</v>
      </c>
      <c r="E14" s="51"/>
      <c r="F14" s="52"/>
      <c r="G14" s="48"/>
      <c r="H14" s="48"/>
      <c r="I14" s="48"/>
      <c r="J14" s="48"/>
      <c r="K14" s="48"/>
      <c r="L14" s="48"/>
      <c r="M14" s="48"/>
      <c r="N14" s="49"/>
      <c r="O14" s="50">
        <f t="shared" si="3"/>
        <v>0</v>
      </c>
    </row>
    <row r="15" spans="1:26" x14ac:dyDescent="0.25">
      <c r="A15" s="43" t="s">
        <v>6</v>
      </c>
      <c r="B15" s="45">
        <v>120266660</v>
      </c>
      <c r="C15" s="45"/>
      <c r="D15" s="45">
        <f t="shared" si="2"/>
        <v>120266660</v>
      </c>
      <c r="E15" s="51">
        <v>9960492.0700000003</v>
      </c>
      <c r="F15" s="52">
        <v>9963862.9000000004</v>
      </c>
      <c r="G15" s="48">
        <v>10032381</v>
      </c>
      <c r="H15" s="48">
        <v>9955991.5800000001</v>
      </c>
      <c r="I15" s="48">
        <v>9876037.2899999991</v>
      </c>
      <c r="J15" s="48">
        <v>9956168.3000000007</v>
      </c>
      <c r="K15" s="48"/>
      <c r="L15" s="48"/>
      <c r="M15" s="48"/>
      <c r="N15" s="49"/>
      <c r="O15" s="50">
        <f t="shared" si="3"/>
        <v>59744933.140000001</v>
      </c>
      <c r="P15" s="4"/>
    </row>
    <row r="16" spans="1:26" x14ac:dyDescent="0.25">
      <c r="A16" s="36" t="s">
        <v>7</v>
      </c>
      <c r="B16" s="37">
        <f>SUM(B17:B25)</f>
        <v>410794307</v>
      </c>
      <c r="C16" s="37">
        <f>SUM(C17:C25)</f>
        <v>-28479621</v>
      </c>
      <c r="D16" s="37">
        <f t="shared" ref="D16" si="4">SUM(D17:D25)</f>
        <v>382314686</v>
      </c>
      <c r="E16" s="12">
        <f t="shared" ref="E16:N16" si="5">SUM(E17:E25)</f>
        <v>2832971.2</v>
      </c>
      <c r="F16" s="53">
        <f t="shared" si="5"/>
        <v>28230970.68</v>
      </c>
      <c r="G16" s="12">
        <f t="shared" si="5"/>
        <v>11484407.720000001</v>
      </c>
      <c r="H16" s="12">
        <f t="shared" si="5"/>
        <v>16872597.510000002</v>
      </c>
      <c r="I16" s="12">
        <f t="shared" si="5"/>
        <v>30358901.699999999</v>
      </c>
      <c r="J16" s="12">
        <f t="shared" si="5"/>
        <v>28744547.529999997</v>
      </c>
      <c r="K16" s="12">
        <f t="shared" si="5"/>
        <v>0</v>
      </c>
      <c r="L16" s="12">
        <f>SUM(L17:L25)</f>
        <v>0</v>
      </c>
      <c r="M16" s="12">
        <f t="shared" si="5"/>
        <v>0</v>
      </c>
      <c r="N16" s="54">
        <f t="shared" si="5"/>
        <v>0</v>
      </c>
      <c r="O16" s="42">
        <f t="shared" si="3"/>
        <v>118524396.34</v>
      </c>
      <c r="P16" s="2"/>
    </row>
    <row r="17" spans="1:16" ht="23.25" customHeight="1" x14ac:dyDescent="0.25">
      <c r="A17" s="43" t="s">
        <v>8</v>
      </c>
      <c r="B17" s="45">
        <v>43800000</v>
      </c>
      <c r="C17" s="45"/>
      <c r="D17" s="45">
        <f>SUM(B17:C17)</f>
        <v>43800000</v>
      </c>
      <c r="E17" s="48">
        <v>2832971.2</v>
      </c>
      <c r="F17" s="52">
        <v>2781062.72</v>
      </c>
      <c r="G17" s="48">
        <v>2679618.04</v>
      </c>
      <c r="H17" s="48">
        <v>2769937.9</v>
      </c>
      <c r="I17" s="48">
        <v>2536262.94</v>
      </c>
      <c r="J17" s="48">
        <v>3879998.31</v>
      </c>
      <c r="K17" s="48"/>
      <c r="L17" s="48"/>
      <c r="M17" s="48"/>
      <c r="N17" s="49"/>
      <c r="O17" s="50">
        <f t="shared" si="3"/>
        <v>17479851.109999999</v>
      </c>
      <c r="P17" s="4"/>
    </row>
    <row r="18" spans="1:16" ht="30.75" customHeight="1" x14ac:dyDescent="0.25">
      <c r="A18" s="43" t="s">
        <v>9</v>
      </c>
      <c r="B18" s="45">
        <v>13387007</v>
      </c>
      <c r="C18" s="45">
        <v>-2019621</v>
      </c>
      <c r="D18" s="45">
        <f t="shared" ref="D18:D25" si="6">SUM(B18:C18)</f>
        <v>11367386</v>
      </c>
      <c r="E18" s="17"/>
      <c r="F18" s="52">
        <v>1320238.29</v>
      </c>
      <c r="G18" s="48">
        <v>679184.64</v>
      </c>
      <c r="H18" s="48">
        <v>3876006.65</v>
      </c>
      <c r="I18" s="48"/>
      <c r="J18" s="48"/>
      <c r="K18" s="48"/>
      <c r="L18" s="48"/>
      <c r="M18" s="48"/>
      <c r="N18" s="49"/>
      <c r="O18" s="50">
        <f t="shared" si="3"/>
        <v>5875429.5800000001</v>
      </c>
    </row>
    <row r="19" spans="1:16" x14ac:dyDescent="0.25">
      <c r="A19" s="43" t="s">
        <v>10</v>
      </c>
      <c r="B19" s="45">
        <v>7000000</v>
      </c>
      <c r="C19" s="45"/>
      <c r="D19" s="45">
        <f t="shared" si="6"/>
        <v>7000000</v>
      </c>
      <c r="E19" s="17"/>
      <c r="F19" s="52">
        <v>611900</v>
      </c>
      <c r="G19" s="48">
        <v>806504</v>
      </c>
      <c r="H19" s="48">
        <v>565650</v>
      </c>
      <c r="I19" s="48">
        <v>677350</v>
      </c>
      <c r="J19" s="48">
        <v>770450</v>
      </c>
      <c r="K19" s="48"/>
      <c r="L19" s="48"/>
      <c r="M19" s="48"/>
      <c r="N19" s="49"/>
      <c r="O19" s="50">
        <f t="shared" si="3"/>
        <v>3431854</v>
      </c>
    </row>
    <row r="20" spans="1:16" ht="24.75" customHeight="1" x14ac:dyDescent="0.25">
      <c r="A20" s="43" t="s">
        <v>11</v>
      </c>
      <c r="B20" s="45">
        <v>1100000</v>
      </c>
      <c r="C20" s="45">
        <v>-480000</v>
      </c>
      <c r="D20" s="45">
        <f t="shared" si="6"/>
        <v>620000</v>
      </c>
      <c r="E20" s="17"/>
      <c r="F20" s="52"/>
      <c r="G20" s="48"/>
      <c r="H20" s="48">
        <v>230865</v>
      </c>
      <c r="I20" s="48">
        <v>10499.98</v>
      </c>
      <c r="J20" s="48">
        <v>4000</v>
      </c>
      <c r="K20" s="48"/>
      <c r="L20" s="48"/>
      <c r="M20" s="48"/>
      <c r="N20" s="49"/>
      <c r="O20" s="50">
        <f t="shared" si="3"/>
        <v>245364.98</v>
      </c>
    </row>
    <row r="21" spans="1:16" ht="23.25" customHeight="1" x14ac:dyDescent="0.25">
      <c r="A21" s="43" t="s">
        <v>12</v>
      </c>
      <c r="B21" s="45">
        <v>17000000</v>
      </c>
      <c r="C21" s="45">
        <v>3500000</v>
      </c>
      <c r="D21" s="45">
        <f t="shared" si="6"/>
        <v>20500000</v>
      </c>
      <c r="E21" s="17"/>
      <c r="F21" s="52"/>
      <c r="G21" s="48">
        <v>2000000</v>
      </c>
      <c r="H21" s="48">
        <v>590983.32999999996</v>
      </c>
      <c r="I21" s="48">
        <v>1374368.82</v>
      </c>
      <c r="J21" s="48">
        <v>965981.44</v>
      </c>
      <c r="K21" s="48"/>
      <c r="L21" s="48"/>
      <c r="M21" s="48"/>
      <c r="N21" s="49"/>
      <c r="O21" s="50">
        <f t="shared" si="3"/>
        <v>4931333.59</v>
      </c>
    </row>
    <row r="22" spans="1:16" ht="22.5" customHeight="1" x14ac:dyDescent="0.25">
      <c r="A22" s="43" t="s">
        <v>13</v>
      </c>
      <c r="B22" s="45">
        <v>103600000</v>
      </c>
      <c r="C22" s="45">
        <v>-39960000</v>
      </c>
      <c r="D22" s="45">
        <f t="shared" si="6"/>
        <v>63640000</v>
      </c>
      <c r="E22" s="17"/>
      <c r="F22" s="52">
        <v>22310416.550000001</v>
      </c>
      <c r="G22" s="48">
        <v>3500923.89</v>
      </c>
      <c r="H22" s="48">
        <v>2236000.9500000002</v>
      </c>
      <c r="I22" s="48">
        <v>3706807.18</v>
      </c>
      <c r="J22" s="48">
        <v>8689541.2799999993</v>
      </c>
      <c r="K22" s="48"/>
      <c r="L22" s="48"/>
      <c r="M22" s="48"/>
      <c r="N22" s="49"/>
      <c r="O22" s="50">
        <f t="shared" si="3"/>
        <v>40443689.850000001</v>
      </c>
    </row>
    <row r="23" spans="1:16" ht="30" customHeight="1" x14ac:dyDescent="0.25">
      <c r="A23" s="43" t="s">
        <v>14</v>
      </c>
      <c r="B23" s="45">
        <v>122500000</v>
      </c>
      <c r="C23" s="45">
        <v>15100000</v>
      </c>
      <c r="D23" s="45">
        <f t="shared" si="6"/>
        <v>137600000</v>
      </c>
      <c r="E23" s="17"/>
      <c r="F23" s="52">
        <v>88515.13</v>
      </c>
      <c r="G23" s="48">
        <v>129731.16</v>
      </c>
      <c r="H23" s="48">
        <v>2782073.15</v>
      </c>
      <c r="I23" s="48">
        <v>5317787.3</v>
      </c>
      <c r="J23" s="48">
        <v>9420731.5899999999</v>
      </c>
      <c r="K23" s="48"/>
      <c r="L23" s="48"/>
      <c r="M23" s="48"/>
      <c r="N23" s="49"/>
      <c r="O23" s="50">
        <f t="shared" si="3"/>
        <v>17738838.329999998</v>
      </c>
    </row>
    <row r="24" spans="1:16" ht="20.25" customHeight="1" x14ac:dyDescent="0.25">
      <c r="A24" s="43" t="s">
        <v>15</v>
      </c>
      <c r="B24" s="45">
        <v>88407300</v>
      </c>
      <c r="C24" s="45">
        <v>-5257200</v>
      </c>
      <c r="D24" s="45">
        <f t="shared" si="6"/>
        <v>83150100</v>
      </c>
      <c r="E24" s="19"/>
      <c r="F24" s="52">
        <v>925199.99</v>
      </c>
      <c r="G24" s="48">
        <v>1240959.99</v>
      </c>
      <c r="H24" s="48">
        <v>1615410.98</v>
      </c>
      <c r="I24" s="48">
        <v>16484984.85</v>
      </c>
      <c r="J24" s="48">
        <v>4221522.0999999996</v>
      </c>
      <c r="K24" s="48"/>
      <c r="L24" s="48"/>
      <c r="M24" s="48"/>
      <c r="N24" s="49"/>
      <c r="O24" s="50">
        <f t="shared" si="3"/>
        <v>24488077.909999996</v>
      </c>
    </row>
    <row r="25" spans="1:16" x14ac:dyDescent="0.25">
      <c r="A25" s="43" t="s">
        <v>38</v>
      </c>
      <c r="B25" s="45">
        <v>14000000</v>
      </c>
      <c r="C25" s="45">
        <v>637200</v>
      </c>
      <c r="D25" s="45">
        <f t="shared" si="6"/>
        <v>14637200</v>
      </c>
      <c r="E25" s="19"/>
      <c r="F25" s="52">
        <v>193638</v>
      </c>
      <c r="G25" s="48">
        <v>447486</v>
      </c>
      <c r="H25" s="48">
        <v>2205669.5499999998</v>
      </c>
      <c r="I25" s="48">
        <v>250840.63</v>
      </c>
      <c r="J25" s="48">
        <v>792322.81</v>
      </c>
      <c r="K25" s="48"/>
      <c r="L25" s="48"/>
      <c r="M25" s="48"/>
      <c r="N25" s="49"/>
      <c r="O25" s="50">
        <f t="shared" si="3"/>
        <v>3889956.9899999998</v>
      </c>
    </row>
    <row r="26" spans="1:16" x14ac:dyDescent="0.25">
      <c r="A26" s="36" t="s">
        <v>16</v>
      </c>
      <c r="B26" s="37">
        <f>SUM(B27:B35)</f>
        <v>590333000</v>
      </c>
      <c r="C26" s="37">
        <f>SUM(C27:C35)</f>
        <v>-7881732</v>
      </c>
      <c r="D26" s="37">
        <f t="shared" ref="D26" si="7">SUM(D27:D35)</f>
        <v>582451268</v>
      </c>
      <c r="E26" s="12">
        <f t="shared" ref="E26:N26" si="8">SUM(E27:E35)</f>
        <v>26755505.379999999</v>
      </c>
      <c r="F26" s="15">
        <f>SUM(F27:F35)</f>
        <v>17564058.600000001</v>
      </c>
      <c r="G26" s="12">
        <f t="shared" si="8"/>
        <v>46824368.719999999</v>
      </c>
      <c r="H26" s="12">
        <f>SUM(H27:H35)</f>
        <v>68150893.530000001</v>
      </c>
      <c r="I26" s="12">
        <f t="shared" si="8"/>
        <v>48458976.850000001</v>
      </c>
      <c r="J26" s="12">
        <f t="shared" si="8"/>
        <v>74402228.549999997</v>
      </c>
      <c r="K26" s="12">
        <f t="shared" si="8"/>
        <v>0</v>
      </c>
      <c r="L26" s="12">
        <f t="shared" si="8"/>
        <v>0</v>
      </c>
      <c r="M26" s="12">
        <f t="shared" si="8"/>
        <v>0</v>
      </c>
      <c r="N26" s="54">
        <f t="shared" si="8"/>
        <v>0</v>
      </c>
      <c r="O26" s="42">
        <f t="shared" si="3"/>
        <v>282156031.63</v>
      </c>
    </row>
    <row r="27" spans="1:16" x14ac:dyDescent="0.25">
      <c r="A27" s="43" t="s">
        <v>17</v>
      </c>
      <c r="B27" s="45">
        <v>2600000</v>
      </c>
      <c r="C27" s="45"/>
      <c r="D27" s="45">
        <f>SUM(B27:C27)</f>
        <v>2600000</v>
      </c>
      <c r="E27" s="17"/>
      <c r="F27" s="52"/>
      <c r="G27" s="48">
        <v>529153.94999999995</v>
      </c>
      <c r="H27" s="48">
        <v>210249.91</v>
      </c>
      <c r="I27" s="48">
        <v>204883.7</v>
      </c>
      <c r="J27" s="48">
        <v>653270.63</v>
      </c>
      <c r="K27" s="48"/>
      <c r="L27" s="48"/>
      <c r="M27" s="48"/>
      <c r="N27" s="49"/>
      <c r="O27" s="50">
        <f t="shared" si="3"/>
        <v>1597558.19</v>
      </c>
    </row>
    <row r="28" spans="1:16" x14ac:dyDescent="0.25">
      <c r="A28" s="43" t="s">
        <v>18</v>
      </c>
      <c r="B28" s="45">
        <v>4000000</v>
      </c>
      <c r="C28" s="45">
        <v>3000000</v>
      </c>
      <c r="D28" s="45">
        <f t="shared" ref="D28:D35" si="9">SUM(B28:C28)</f>
        <v>7000000</v>
      </c>
      <c r="E28" s="17"/>
      <c r="F28" s="52"/>
      <c r="G28" s="48"/>
      <c r="H28" s="48"/>
      <c r="I28" s="48">
        <v>1236640</v>
      </c>
      <c r="J28" s="48"/>
      <c r="K28" s="48"/>
      <c r="L28" s="48"/>
      <c r="M28" s="48"/>
      <c r="N28" s="49"/>
      <c r="O28" s="50">
        <f t="shared" si="3"/>
        <v>1236640</v>
      </c>
    </row>
    <row r="29" spans="1:16" x14ac:dyDescent="0.25">
      <c r="A29" s="43" t="s">
        <v>19</v>
      </c>
      <c r="B29" s="45">
        <v>10000000</v>
      </c>
      <c r="C29" s="45"/>
      <c r="D29" s="45">
        <f t="shared" si="9"/>
        <v>10000000</v>
      </c>
      <c r="E29" s="17"/>
      <c r="F29" s="52">
        <v>288368.09999999998</v>
      </c>
      <c r="G29" s="48">
        <v>1032475.46</v>
      </c>
      <c r="H29" s="48">
        <v>8292</v>
      </c>
      <c r="I29" s="48">
        <v>223820.48</v>
      </c>
      <c r="J29" s="48">
        <v>6060.76</v>
      </c>
      <c r="K29" s="48"/>
      <c r="L29" s="48"/>
      <c r="M29" s="48"/>
      <c r="N29" s="49"/>
      <c r="O29" s="50">
        <f t="shared" si="3"/>
        <v>1559016.8</v>
      </c>
    </row>
    <row r="30" spans="1:16" x14ac:dyDescent="0.25">
      <c r="A30" s="43" t="s">
        <v>20</v>
      </c>
      <c r="B30" s="45">
        <v>1000000</v>
      </c>
      <c r="C30" s="45"/>
      <c r="D30" s="45">
        <f t="shared" si="9"/>
        <v>1000000</v>
      </c>
      <c r="E30" s="17"/>
      <c r="F30" s="52"/>
      <c r="G30" s="48"/>
      <c r="H30" s="48"/>
      <c r="I30" s="48"/>
      <c r="J30" s="48"/>
      <c r="K30" s="48"/>
      <c r="L30" s="48"/>
      <c r="M30" s="48"/>
      <c r="N30" s="49"/>
      <c r="O30" s="50">
        <f t="shared" si="3"/>
        <v>0</v>
      </c>
    </row>
    <row r="31" spans="1:16" x14ac:dyDescent="0.25">
      <c r="A31" s="43" t="s">
        <v>21</v>
      </c>
      <c r="B31" s="45">
        <v>20000000</v>
      </c>
      <c r="C31" s="45">
        <v>-6000000</v>
      </c>
      <c r="D31" s="45">
        <f t="shared" si="9"/>
        <v>14000000</v>
      </c>
      <c r="E31" s="17"/>
      <c r="F31" s="52"/>
      <c r="G31" s="48"/>
      <c r="H31" s="48">
        <v>30543.42</v>
      </c>
      <c r="I31" s="48">
        <v>1419</v>
      </c>
      <c r="J31" s="48">
        <v>5046.53</v>
      </c>
      <c r="K31" s="48"/>
      <c r="L31" s="48"/>
      <c r="M31" s="48"/>
      <c r="N31" s="49"/>
      <c r="O31" s="50">
        <f t="shared" si="3"/>
        <v>37008.949999999997</v>
      </c>
    </row>
    <row r="32" spans="1:16" ht="24.75" customHeight="1" x14ac:dyDescent="0.25">
      <c r="A32" s="43" t="s">
        <v>22</v>
      </c>
      <c r="B32" s="45">
        <v>4710000</v>
      </c>
      <c r="C32" s="45"/>
      <c r="D32" s="45">
        <f t="shared" si="9"/>
        <v>4710000</v>
      </c>
      <c r="E32" s="17"/>
      <c r="F32" s="52"/>
      <c r="G32" s="48"/>
      <c r="H32" s="48">
        <v>91775.22</v>
      </c>
      <c r="I32" s="48">
        <v>186058.47</v>
      </c>
      <c r="J32" s="48">
        <v>12774.62</v>
      </c>
      <c r="K32" s="48"/>
      <c r="L32" s="48"/>
      <c r="M32" s="48"/>
      <c r="N32" s="49"/>
      <c r="O32" s="50">
        <f t="shared" si="3"/>
        <v>290608.31</v>
      </c>
    </row>
    <row r="33" spans="1:15" ht="22.5" x14ac:dyDescent="0.25">
      <c r="A33" s="43" t="s">
        <v>23</v>
      </c>
      <c r="B33" s="45">
        <v>466023000</v>
      </c>
      <c r="C33" s="45"/>
      <c r="D33" s="45">
        <f t="shared" si="9"/>
        <v>466023000</v>
      </c>
      <c r="E33" s="17">
        <v>26755505.379999999</v>
      </c>
      <c r="F33" s="52">
        <v>17271000</v>
      </c>
      <c r="G33" s="48">
        <v>33829360</v>
      </c>
      <c r="H33" s="48">
        <v>51251494</v>
      </c>
      <c r="I33" s="48">
        <v>34729967.520000003</v>
      </c>
      <c r="J33" s="48">
        <v>65504673.710000001</v>
      </c>
      <c r="K33" s="48"/>
      <c r="L33" s="48"/>
      <c r="M33" s="48"/>
      <c r="N33" s="49"/>
      <c r="O33" s="50">
        <f t="shared" si="3"/>
        <v>229342000.61000001</v>
      </c>
    </row>
    <row r="34" spans="1:15" ht="22.5" x14ac:dyDescent="0.25">
      <c r="A34" s="43" t="s">
        <v>39</v>
      </c>
      <c r="B34" s="45"/>
      <c r="C34" s="45"/>
      <c r="D34" s="45">
        <f t="shared" si="9"/>
        <v>0</v>
      </c>
      <c r="E34" s="17"/>
      <c r="F34" s="52"/>
      <c r="G34" s="48"/>
      <c r="H34" s="48"/>
      <c r="I34" s="48"/>
      <c r="J34" s="48"/>
      <c r="K34" s="48"/>
      <c r="L34" s="48"/>
      <c r="M34" s="48"/>
      <c r="N34" s="49"/>
      <c r="O34" s="50">
        <f t="shared" si="3"/>
        <v>0</v>
      </c>
    </row>
    <row r="35" spans="1:15" x14ac:dyDescent="0.25">
      <c r="A35" s="43" t="s">
        <v>24</v>
      </c>
      <c r="B35" s="45">
        <v>82000000</v>
      </c>
      <c r="C35" s="45">
        <v>-4881732</v>
      </c>
      <c r="D35" s="45">
        <f t="shared" si="9"/>
        <v>77118268</v>
      </c>
      <c r="E35" s="17"/>
      <c r="F35" s="52">
        <v>4690.5</v>
      </c>
      <c r="G35" s="48">
        <v>11433379.310000001</v>
      </c>
      <c r="H35" s="48">
        <v>16558538.98</v>
      </c>
      <c r="I35" s="48">
        <v>11876187.68</v>
      </c>
      <c r="J35" s="48">
        <v>8220402.2999999998</v>
      </c>
      <c r="K35" s="48"/>
      <c r="L35" s="48"/>
      <c r="M35" s="48"/>
      <c r="N35" s="49"/>
      <c r="O35" s="50">
        <f t="shared" si="3"/>
        <v>48093198.769999996</v>
      </c>
    </row>
    <row r="36" spans="1:15" ht="18" customHeight="1" x14ac:dyDescent="0.25">
      <c r="A36" s="36" t="s">
        <v>25</v>
      </c>
      <c r="B36" s="37"/>
      <c r="C36" s="37"/>
      <c r="D36" s="37"/>
      <c r="E36" s="18"/>
      <c r="F36" s="15"/>
      <c r="G36" s="12"/>
      <c r="H36" s="12"/>
      <c r="I36" s="48"/>
      <c r="J36" s="48"/>
      <c r="K36" s="48"/>
      <c r="L36" s="48"/>
      <c r="M36" s="48"/>
      <c r="N36" s="49"/>
      <c r="O36" s="50">
        <f t="shared" si="3"/>
        <v>0</v>
      </c>
    </row>
    <row r="37" spans="1:15" ht="19.5" customHeight="1" x14ac:dyDescent="0.25">
      <c r="A37" s="43" t="s">
        <v>26</v>
      </c>
      <c r="B37" s="45"/>
      <c r="C37" s="45"/>
      <c r="D37" s="45"/>
      <c r="E37" s="17"/>
      <c r="F37" s="52"/>
      <c r="G37" s="48"/>
      <c r="H37" s="48"/>
      <c r="I37" s="48"/>
      <c r="J37" s="48"/>
      <c r="K37" s="48"/>
      <c r="L37" s="48"/>
      <c r="M37" s="48"/>
      <c r="N37" s="49"/>
      <c r="O37" s="50">
        <f t="shared" si="3"/>
        <v>0</v>
      </c>
    </row>
    <row r="38" spans="1:15" ht="22.5" x14ac:dyDescent="0.25">
      <c r="A38" s="43" t="s">
        <v>40</v>
      </c>
      <c r="B38" s="45"/>
      <c r="C38" s="45"/>
      <c r="D38" s="45"/>
      <c r="E38" s="17"/>
      <c r="F38" s="52"/>
      <c r="G38" s="48"/>
      <c r="H38" s="48"/>
      <c r="I38" s="48"/>
      <c r="J38" s="48"/>
      <c r="K38" s="48"/>
      <c r="L38" s="48"/>
      <c r="M38" s="48"/>
      <c r="N38" s="49"/>
      <c r="O38" s="50">
        <f t="shared" si="3"/>
        <v>0</v>
      </c>
    </row>
    <row r="39" spans="1:15" ht="22.5" x14ac:dyDescent="0.25">
      <c r="A39" s="43" t="s">
        <v>41</v>
      </c>
      <c r="B39" s="45"/>
      <c r="C39" s="45"/>
      <c r="D39" s="45"/>
      <c r="E39" s="17"/>
      <c r="F39" s="52"/>
      <c r="G39" s="48"/>
      <c r="H39" s="48"/>
      <c r="I39" s="48"/>
      <c r="J39" s="48"/>
      <c r="K39" s="48"/>
      <c r="L39" s="48"/>
      <c r="M39" s="48"/>
      <c r="N39" s="49"/>
      <c r="O39" s="50">
        <f t="shared" si="3"/>
        <v>0</v>
      </c>
    </row>
    <row r="40" spans="1:15" ht="22.5" x14ac:dyDescent="0.25">
      <c r="A40" s="43" t="s">
        <v>42</v>
      </c>
      <c r="B40" s="45"/>
      <c r="C40" s="45"/>
      <c r="D40" s="45"/>
      <c r="E40" s="17"/>
      <c r="F40" s="52"/>
      <c r="G40" s="48"/>
      <c r="H40" s="48"/>
      <c r="I40" s="48"/>
      <c r="J40" s="48"/>
      <c r="K40" s="48"/>
      <c r="L40" s="48"/>
      <c r="M40" s="48"/>
      <c r="N40" s="49"/>
      <c r="O40" s="50">
        <f t="shared" si="3"/>
        <v>0</v>
      </c>
    </row>
    <row r="41" spans="1:15" ht="22.5" x14ac:dyDescent="0.25">
      <c r="A41" s="43" t="s">
        <v>43</v>
      </c>
      <c r="B41" s="45"/>
      <c r="C41" s="45"/>
      <c r="D41" s="45"/>
      <c r="E41" s="17"/>
      <c r="F41" s="52"/>
      <c r="G41" s="48"/>
      <c r="H41" s="48"/>
      <c r="I41" s="48"/>
      <c r="J41" s="48"/>
      <c r="K41" s="48"/>
      <c r="L41" s="48"/>
      <c r="M41" s="48"/>
      <c r="N41" s="49"/>
      <c r="O41" s="50">
        <f t="shared" si="3"/>
        <v>0</v>
      </c>
    </row>
    <row r="42" spans="1:15" ht="21" customHeight="1" x14ac:dyDescent="0.25">
      <c r="A42" s="43" t="s">
        <v>27</v>
      </c>
      <c r="B42" s="45"/>
      <c r="C42" s="45"/>
      <c r="D42" s="45"/>
      <c r="E42" s="17"/>
      <c r="F42" s="52"/>
      <c r="G42" s="48"/>
      <c r="H42" s="48"/>
      <c r="I42" s="48"/>
      <c r="J42" s="48"/>
      <c r="K42" s="48"/>
      <c r="L42" s="48"/>
      <c r="M42" s="48"/>
      <c r="N42" s="49"/>
      <c r="O42" s="50">
        <f t="shared" si="3"/>
        <v>0</v>
      </c>
    </row>
    <row r="43" spans="1:15" ht="22.5" x14ac:dyDescent="0.25">
      <c r="A43" s="43" t="s">
        <v>44</v>
      </c>
      <c r="B43" s="45"/>
      <c r="C43" s="45"/>
      <c r="D43" s="45"/>
      <c r="E43" s="17"/>
      <c r="F43" s="52"/>
      <c r="G43" s="48"/>
      <c r="H43" s="48"/>
      <c r="I43" s="48"/>
      <c r="J43" s="48"/>
      <c r="K43" s="48"/>
      <c r="L43" s="48"/>
      <c r="M43" s="48"/>
      <c r="N43" s="49"/>
      <c r="O43" s="50">
        <f t="shared" si="3"/>
        <v>0</v>
      </c>
    </row>
    <row r="44" spans="1:15" x14ac:dyDescent="0.25">
      <c r="A44" s="36" t="s">
        <v>45</v>
      </c>
      <c r="B44" s="37"/>
      <c r="C44" s="37"/>
      <c r="D44" s="37"/>
      <c r="E44" s="18"/>
      <c r="F44" s="52"/>
      <c r="G44" s="48"/>
      <c r="H44" s="48"/>
      <c r="I44" s="48"/>
      <c r="J44" s="48"/>
      <c r="K44" s="48"/>
      <c r="L44" s="48"/>
      <c r="M44" s="48"/>
      <c r="N44" s="49"/>
      <c r="O44" s="50">
        <f t="shared" si="3"/>
        <v>0</v>
      </c>
    </row>
    <row r="45" spans="1:15" ht="18" customHeight="1" x14ac:dyDescent="0.25">
      <c r="A45" s="43" t="s">
        <v>46</v>
      </c>
      <c r="B45" s="45"/>
      <c r="C45" s="45"/>
      <c r="D45" s="45"/>
      <c r="E45" s="17"/>
      <c r="F45" s="52"/>
      <c r="G45" s="48"/>
      <c r="H45" s="48"/>
      <c r="I45" s="48"/>
      <c r="J45" s="48"/>
      <c r="K45" s="48"/>
      <c r="L45" s="48"/>
      <c r="M45" s="48"/>
      <c r="N45" s="49"/>
      <c r="O45" s="50">
        <f t="shared" si="3"/>
        <v>0</v>
      </c>
    </row>
    <row r="46" spans="1:15" ht="27" customHeight="1" x14ac:dyDescent="0.25">
      <c r="A46" s="43" t="s">
        <v>47</v>
      </c>
      <c r="B46" s="45"/>
      <c r="C46" s="45"/>
      <c r="D46" s="45"/>
      <c r="E46" s="17"/>
      <c r="F46" s="52"/>
      <c r="G46" s="48"/>
      <c r="H46" s="48"/>
      <c r="I46" s="48"/>
      <c r="J46" s="48"/>
      <c r="K46" s="48"/>
      <c r="L46" s="48"/>
      <c r="M46" s="48"/>
      <c r="N46" s="49"/>
      <c r="O46" s="50">
        <f t="shared" si="3"/>
        <v>0</v>
      </c>
    </row>
    <row r="47" spans="1:15" ht="22.5" x14ac:dyDescent="0.25">
      <c r="A47" s="43" t="s">
        <v>48</v>
      </c>
      <c r="B47" s="45"/>
      <c r="C47" s="45"/>
      <c r="D47" s="45"/>
      <c r="E47" s="17"/>
      <c r="F47" s="52"/>
      <c r="G47" s="48"/>
      <c r="H47" s="48"/>
      <c r="I47" s="48"/>
      <c r="J47" s="48"/>
      <c r="K47" s="48"/>
      <c r="L47" s="48"/>
      <c r="M47" s="48"/>
      <c r="N47" s="49"/>
      <c r="O47" s="50">
        <f t="shared" si="3"/>
        <v>0</v>
      </c>
    </row>
    <row r="48" spans="1:15" ht="22.5" x14ac:dyDescent="0.25">
      <c r="A48" s="43" t="s">
        <v>49</v>
      </c>
      <c r="B48" s="45"/>
      <c r="C48" s="45"/>
      <c r="D48" s="45"/>
      <c r="E48" s="17"/>
      <c r="F48" s="52"/>
      <c r="G48" s="48"/>
      <c r="H48" s="48"/>
      <c r="I48" s="48"/>
      <c r="J48" s="48"/>
      <c r="K48" s="48"/>
      <c r="L48" s="48"/>
      <c r="M48" s="48"/>
      <c r="N48" s="49"/>
      <c r="O48" s="50">
        <f t="shared" si="3"/>
        <v>0</v>
      </c>
    </row>
    <row r="49" spans="1:15" ht="22.5" x14ac:dyDescent="0.25">
      <c r="A49" s="43" t="s">
        <v>50</v>
      </c>
      <c r="B49" s="45"/>
      <c r="C49" s="45"/>
      <c r="D49" s="45"/>
      <c r="E49" s="17"/>
      <c r="F49" s="52"/>
      <c r="G49" s="48"/>
      <c r="H49" s="48"/>
      <c r="I49" s="48"/>
      <c r="J49" s="48"/>
      <c r="K49" s="48"/>
      <c r="L49" s="48"/>
      <c r="M49" s="48"/>
      <c r="N49" s="49"/>
      <c r="O49" s="50">
        <f t="shared" si="3"/>
        <v>0</v>
      </c>
    </row>
    <row r="50" spans="1:15" x14ac:dyDescent="0.25">
      <c r="A50" s="43" t="s">
        <v>51</v>
      </c>
      <c r="B50" s="45"/>
      <c r="C50" s="45"/>
      <c r="D50" s="45"/>
      <c r="E50" s="17"/>
      <c r="F50" s="52"/>
      <c r="G50" s="48"/>
      <c r="H50" s="48"/>
      <c r="I50" s="48"/>
      <c r="J50" s="48"/>
      <c r="K50" s="48"/>
      <c r="L50" s="48"/>
      <c r="M50" s="48"/>
      <c r="N50" s="49"/>
      <c r="O50" s="50">
        <f t="shared" si="3"/>
        <v>0</v>
      </c>
    </row>
    <row r="51" spans="1:15" ht="22.5" x14ac:dyDescent="0.25">
      <c r="A51" s="43" t="s">
        <v>52</v>
      </c>
      <c r="B51" s="45"/>
      <c r="C51" s="45"/>
      <c r="D51" s="45"/>
      <c r="E51" s="17"/>
      <c r="F51" s="52"/>
      <c r="G51" s="48"/>
      <c r="H51" s="48"/>
      <c r="I51" s="48"/>
      <c r="J51" s="48"/>
      <c r="K51" s="48"/>
      <c r="L51" s="48"/>
      <c r="M51" s="48"/>
      <c r="N51" s="49"/>
      <c r="O51" s="50">
        <f t="shared" si="3"/>
        <v>0</v>
      </c>
    </row>
    <row r="52" spans="1:15" x14ac:dyDescent="0.25">
      <c r="A52" s="36" t="s">
        <v>28</v>
      </c>
      <c r="B52" s="37">
        <f>SUM(B53:B61)</f>
        <v>195209008</v>
      </c>
      <c r="C52" s="37">
        <f t="shared" ref="C52:O52" si="10">SUM(C53:C61)</f>
        <v>-129418268</v>
      </c>
      <c r="D52" s="37">
        <f>SUM(B52:C52)</f>
        <v>65790740</v>
      </c>
      <c r="E52" s="37">
        <f t="shared" si="10"/>
        <v>0</v>
      </c>
      <c r="F52" s="37">
        <f t="shared" si="10"/>
        <v>786148.6</v>
      </c>
      <c r="G52" s="37">
        <f t="shared" si="10"/>
        <v>0</v>
      </c>
      <c r="H52" s="37">
        <f>SUM(H53:H61)</f>
        <v>3549796.91</v>
      </c>
      <c r="I52" s="37">
        <f t="shared" si="10"/>
        <v>158906.57999999999</v>
      </c>
      <c r="J52" s="37">
        <f t="shared" si="10"/>
        <v>3560559.44</v>
      </c>
      <c r="K52" s="37">
        <f t="shared" si="10"/>
        <v>0</v>
      </c>
      <c r="L52" s="37">
        <f t="shared" si="10"/>
        <v>0</v>
      </c>
      <c r="M52" s="37">
        <f t="shared" si="10"/>
        <v>0</v>
      </c>
      <c r="N52" s="37">
        <f t="shared" si="10"/>
        <v>0</v>
      </c>
      <c r="O52" s="37">
        <f t="shared" si="10"/>
        <v>8055411.5300000003</v>
      </c>
    </row>
    <row r="53" spans="1:15" x14ac:dyDescent="0.25">
      <c r="A53" s="43" t="s">
        <v>29</v>
      </c>
      <c r="B53" s="45">
        <v>11000000</v>
      </c>
      <c r="C53" s="45">
        <v>285000</v>
      </c>
      <c r="D53" s="37">
        <f t="shared" ref="D53:D61" si="11">SUM(B53:C53)</f>
        <v>11285000</v>
      </c>
      <c r="E53" s="19"/>
      <c r="F53" s="55"/>
      <c r="G53" s="48"/>
      <c r="H53" s="48"/>
      <c r="I53" s="48"/>
      <c r="J53" s="48">
        <v>3560559.44</v>
      </c>
      <c r="K53" s="48"/>
      <c r="L53" s="22"/>
      <c r="M53" s="48"/>
      <c r="N53" s="49"/>
      <c r="O53" s="50">
        <f t="shared" si="3"/>
        <v>3560559.44</v>
      </c>
    </row>
    <row r="54" spans="1:15" x14ac:dyDescent="0.25">
      <c r="A54" s="43" t="s">
        <v>30</v>
      </c>
      <c r="B54" s="45"/>
      <c r="C54" s="45">
        <v>868749</v>
      </c>
      <c r="D54" s="37">
        <f t="shared" si="11"/>
        <v>868749</v>
      </c>
      <c r="E54" s="19"/>
      <c r="F54" s="55">
        <v>786148.6</v>
      </c>
      <c r="G54" s="22"/>
      <c r="H54" s="48"/>
      <c r="I54" s="48"/>
      <c r="J54" s="48"/>
      <c r="K54" s="48"/>
      <c r="L54" s="48"/>
      <c r="M54" s="22"/>
      <c r="N54" s="49"/>
      <c r="O54" s="50">
        <f t="shared" si="3"/>
        <v>786148.6</v>
      </c>
    </row>
    <row r="55" spans="1:15" x14ac:dyDescent="0.25">
      <c r="A55" s="43" t="s">
        <v>31</v>
      </c>
      <c r="B55" s="45">
        <v>1000000</v>
      </c>
      <c r="C55" s="45"/>
      <c r="D55" s="37">
        <f t="shared" si="11"/>
        <v>1000000</v>
      </c>
      <c r="E55" s="19"/>
      <c r="F55" s="55"/>
      <c r="G55" s="22"/>
      <c r="H55" s="48"/>
      <c r="I55" s="48"/>
      <c r="J55" s="48"/>
      <c r="K55" s="48"/>
      <c r="L55" s="22"/>
      <c r="M55" s="22"/>
      <c r="N55" s="49"/>
      <c r="O55" s="50">
        <f t="shared" si="3"/>
        <v>0</v>
      </c>
    </row>
    <row r="56" spans="1:15" ht="22.5" x14ac:dyDescent="0.25">
      <c r="A56" s="43" t="s">
        <v>32</v>
      </c>
      <c r="B56" s="45">
        <v>170209008</v>
      </c>
      <c r="C56" s="45">
        <v>-140300000</v>
      </c>
      <c r="D56" s="37">
        <f t="shared" si="11"/>
        <v>29909008</v>
      </c>
      <c r="E56" s="19"/>
      <c r="F56" s="55"/>
      <c r="G56" s="22"/>
      <c r="H56" s="48"/>
      <c r="I56" s="22"/>
      <c r="J56" s="48"/>
      <c r="K56" s="48"/>
      <c r="L56" s="48"/>
      <c r="M56" s="48"/>
      <c r="N56" s="49"/>
      <c r="O56" s="50">
        <f t="shared" si="3"/>
        <v>0</v>
      </c>
    </row>
    <row r="57" spans="1:15" x14ac:dyDescent="0.25">
      <c r="A57" s="43" t="s">
        <v>33</v>
      </c>
      <c r="B57" s="45">
        <v>10000000</v>
      </c>
      <c r="C57" s="45">
        <v>10277883</v>
      </c>
      <c r="D57" s="37">
        <f t="shared" si="11"/>
        <v>20277883</v>
      </c>
      <c r="E57" s="19"/>
      <c r="F57" s="55"/>
      <c r="G57" s="48"/>
      <c r="H57" s="48">
        <v>3434713.91</v>
      </c>
      <c r="I57" s="48">
        <v>158906.57999999999</v>
      </c>
      <c r="J57" s="48"/>
      <c r="K57" s="48"/>
      <c r="L57" s="48"/>
      <c r="M57" s="48"/>
      <c r="N57" s="49"/>
      <c r="O57" s="50">
        <f t="shared" si="3"/>
        <v>3593620.49</v>
      </c>
    </row>
    <row r="58" spans="1:15" x14ac:dyDescent="0.25">
      <c r="A58" s="43" t="s">
        <v>53</v>
      </c>
      <c r="B58" s="45"/>
      <c r="C58" s="45"/>
      <c r="D58" s="37">
        <f t="shared" si="11"/>
        <v>0</v>
      </c>
      <c r="E58" s="19"/>
      <c r="F58" s="55"/>
      <c r="G58" s="22"/>
      <c r="H58" s="48"/>
      <c r="I58" s="48"/>
      <c r="J58" s="48"/>
      <c r="K58" s="48"/>
      <c r="L58" s="48"/>
      <c r="M58" s="22"/>
      <c r="N58" s="49"/>
      <c r="O58" s="50">
        <f t="shared" si="3"/>
        <v>0</v>
      </c>
    </row>
    <row r="59" spans="1:15" x14ac:dyDescent="0.25">
      <c r="A59" s="43" t="s">
        <v>54</v>
      </c>
      <c r="B59" s="45"/>
      <c r="C59" s="45"/>
      <c r="D59" s="37">
        <f t="shared" si="11"/>
        <v>0</v>
      </c>
      <c r="E59" s="19"/>
      <c r="F59" s="55"/>
      <c r="G59" s="22"/>
      <c r="H59" s="48"/>
      <c r="I59" s="22"/>
      <c r="J59" s="48"/>
      <c r="K59" s="48"/>
      <c r="L59" s="22"/>
      <c r="M59" s="22"/>
      <c r="N59" s="49"/>
      <c r="O59" s="50">
        <f t="shared" si="3"/>
        <v>0</v>
      </c>
    </row>
    <row r="60" spans="1:15" ht="20.25" customHeight="1" x14ac:dyDescent="0.25">
      <c r="A60" s="43" t="s">
        <v>34</v>
      </c>
      <c r="B60" s="45">
        <v>3000000</v>
      </c>
      <c r="C60" s="45">
        <v>-664983</v>
      </c>
      <c r="D60" s="37">
        <f t="shared" si="11"/>
        <v>2335017</v>
      </c>
      <c r="E60" s="19"/>
      <c r="F60" s="55"/>
      <c r="G60" s="48"/>
      <c r="H60" s="48"/>
      <c r="I60" s="48"/>
      <c r="J60" s="48"/>
      <c r="K60" s="48"/>
      <c r="L60" s="22"/>
      <c r="M60" s="48"/>
      <c r="N60" s="49"/>
      <c r="O60" s="50">
        <f t="shared" si="3"/>
        <v>0</v>
      </c>
    </row>
    <row r="61" spans="1:15" ht="33.75" customHeight="1" x14ac:dyDescent="0.25">
      <c r="A61" s="43" t="s">
        <v>55</v>
      </c>
      <c r="B61" s="45"/>
      <c r="C61" s="45">
        <v>115083</v>
      </c>
      <c r="D61" s="37">
        <f t="shared" si="11"/>
        <v>115083</v>
      </c>
      <c r="E61" s="19"/>
      <c r="F61" s="55"/>
      <c r="G61" s="22"/>
      <c r="H61" s="48">
        <v>115083</v>
      </c>
      <c r="I61" s="22"/>
      <c r="J61" s="48"/>
      <c r="K61" s="48"/>
      <c r="L61" s="22"/>
      <c r="M61" s="22"/>
      <c r="N61" s="49"/>
      <c r="O61" s="50">
        <f t="shared" si="3"/>
        <v>115083</v>
      </c>
    </row>
    <row r="62" spans="1:15" x14ac:dyDescent="0.25">
      <c r="A62" s="36" t="s">
        <v>56</v>
      </c>
      <c r="B62" s="37">
        <f>SUM(B63)</f>
        <v>10000000</v>
      </c>
      <c r="C62" s="37">
        <f>SUM(C63)</f>
        <v>-5000000</v>
      </c>
      <c r="D62" s="37">
        <f>SUM(B62:C62)</f>
        <v>5000000</v>
      </c>
      <c r="E62" s="18">
        <v>0</v>
      </c>
      <c r="F62" s="55"/>
      <c r="G62" s="12">
        <f>SUM(G63:G66)</f>
        <v>0</v>
      </c>
      <c r="H62" s="12">
        <f>SUM(H63:H66)</f>
        <v>616953.21</v>
      </c>
      <c r="I62" s="22"/>
      <c r="J62" s="12">
        <f>SUM(J63)</f>
        <v>346651.09</v>
      </c>
      <c r="K62" s="48"/>
      <c r="L62" s="22"/>
      <c r="M62" s="22"/>
      <c r="N62" s="54">
        <f>SUM(N63:N66)</f>
        <v>0</v>
      </c>
      <c r="O62" s="50">
        <f t="shared" si="3"/>
        <v>963604.3</v>
      </c>
    </row>
    <row r="63" spans="1:15" ht="17.25" customHeight="1" x14ac:dyDescent="0.25">
      <c r="A63" s="43" t="s">
        <v>57</v>
      </c>
      <c r="B63" s="45">
        <v>10000000</v>
      </c>
      <c r="C63" s="45">
        <v>-5000000</v>
      </c>
      <c r="D63" s="37">
        <f t="shared" ref="D63:D66" si="12">SUM(B63:C63)</f>
        <v>5000000</v>
      </c>
      <c r="E63" s="19"/>
      <c r="F63" s="55"/>
      <c r="G63" s="48"/>
      <c r="H63" s="22">
        <v>616953.21</v>
      </c>
      <c r="I63" s="22"/>
      <c r="J63" s="48">
        <v>346651.09</v>
      </c>
      <c r="K63" s="48"/>
      <c r="L63" s="22"/>
      <c r="M63" s="22"/>
      <c r="N63" s="49"/>
      <c r="O63" s="50">
        <f t="shared" si="3"/>
        <v>963604.3</v>
      </c>
    </row>
    <row r="64" spans="1:15" ht="17.25" customHeight="1" x14ac:dyDescent="0.25">
      <c r="A64" s="43" t="s">
        <v>58</v>
      </c>
      <c r="B64" s="45"/>
      <c r="C64" s="45"/>
      <c r="D64" s="37">
        <f t="shared" si="12"/>
        <v>0</v>
      </c>
      <c r="E64" s="19"/>
      <c r="F64" s="55"/>
      <c r="G64" s="22"/>
      <c r="H64" s="22"/>
      <c r="I64" s="22"/>
      <c r="J64" s="48"/>
      <c r="K64" s="48"/>
      <c r="L64" s="22"/>
      <c r="M64" s="22"/>
      <c r="N64" s="49"/>
      <c r="O64" s="50">
        <f t="shared" si="3"/>
        <v>0</v>
      </c>
    </row>
    <row r="65" spans="1:15" ht="21" customHeight="1" x14ac:dyDescent="0.25">
      <c r="A65" s="43" t="s">
        <v>59</v>
      </c>
      <c r="B65" s="45"/>
      <c r="C65" s="45"/>
      <c r="D65" s="37">
        <f t="shared" si="12"/>
        <v>0</v>
      </c>
      <c r="E65" s="19"/>
      <c r="F65" s="55"/>
      <c r="G65" s="22"/>
      <c r="H65" s="22"/>
      <c r="I65" s="22"/>
      <c r="J65" s="48"/>
      <c r="K65" s="48"/>
      <c r="L65" s="22"/>
      <c r="M65" s="22"/>
      <c r="N65" s="49"/>
      <c r="O65" s="50">
        <f t="shared" si="3"/>
        <v>0</v>
      </c>
    </row>
    <row r="66" spans="1:15" ht="32.25" customHeight="1" x14ac:dyDescent="0.25">
      <c r="A66" s="43" t="s">
        <v>60</v>
      </c>
      <c r="B66" s="45"/>
      <c r="C66" s="45"/>
      <c r="D66" s="37">
        <f t="shared" si="12"/>
        <v>0</v>
      </c>
      <c r="E66" s="19"/>
      <c r="F66" s="55"/>
      <c r="G66" s="22"/>
      <c r="H66" s="22"/>
      <c r="I66" s="22"/>
      <c r="J66" s="48"/>
      <c r="K66" s="48"/>
      <c r="L66" s="22"/>
      <c r="M66" s="22"/>
      <c r="N66" s="49"/>
      <c r="O66" s="50">
        <f t="shared" si="3"/>
        <v>0</v>
      </c>
    </row>
    <row r="67" spans="1:15" ht="27.75" customHeight="1" x14ac:dyDescent="0.25">
      <c r="A67" s="36" t="s">
        <v>61</v>
      </c>
      <c r="B67" s="37"/>
      <c r="C67" s="37"/>
      <c r="D67" s="37"/>
      <c r="E67" s="18">
        <v>0</v>
      </c>
      <c r="F67" s="55"/>
      <c r="G67" s="22"/>
      <c r="H67" s="22"/>
      <c r="I67" s="22"/>
      <c r="J67" s="48"/>
      <c r="K67" s="48"/>
      <c r="L67" s="22"/>
      <c r="M67" s="22"/>
      <c r="N67" s="49"/>
      <c r="O67" s="50">
        <f t="shared" si="3"/>
        <v>0</v>
      </c>
    </row>
    <row r="68" spans="1:15" ht="21.75" customHeight="1" x14ac:dyDescent="0.25">
      <c r="A68" s="43" t="s">
        <v>62</v>
      </c>
      <c r="B68" s="45"/>
      <c r="C68" s="45"/>
      <c r="D68" s="45"/>
      <c r="E68" s="19"/>
      <c r="F68" s="55"/>
      <c r="G68" s="22"/>
      <c r="H68" s="22"/>
      <c r="I68" s="22"/>
      <c r="J68" s="48"/>
      <c r="K68" s="48"/>
      <c r="L68" s="22"/>
      <c r="M68" s="22"/>
      <c r="N68" s="49"/>
      <c r="O68" s="50">
        <f t="shared" si="3"/>
        <v>0</v>
      </c>
    </row>
    <row r="69" spans="1:15" ht="30.75" customHeight="1" x14ac:dyDescent="0.25">
      <c r="A69" s="43" t="s">
        <v>63</v>
      </c>
      <c r="B69" s="45"/>
      <c r="C69" s="45"/>
      <c r="D69" s="45"/>
      <c r="E69" s="19"/>
      <c r="F69" s="55"/>
      <c r="G69" s="22"/>
      <c r="H69" s="22"/>
      <c r="I69" s="22"/>
      <c r="J69" s="48"/>
      <c r="K69" s="48"/>
      <c r="L69" s="22"/>
      <c r="M69" s="22"/>
      <c r="N69" s="49"/>
      <c r="O69" s="50">
        <f t="shared" si="3"/>
        <v>0</v>
      </c>
    </row>
    <row r="70" spans="1:15" x14ac:dyDescent="0.25">
      <c r="A70" s="36" t="s">
        <v>64</v>
      </c>
      <c r="B70" s="37"/>
      <c r="C70" s="37">
        <f>SUM(C71)</f>
        <v>0</v>
      </c>
      <c r="D70" s="37"/>
      <c r="E70" s="20"/>
      <c r="F70" s="55"/>
      <c r="G70" s="50">
        <f>SUM(G71:G73)</f>
        <v>0</v>
      </c>
      <c r="H70" s="50">
        <f>SUM(H71:H73)</f>
        <v>0</v>
      </c>
      <c r="I70" s="22"/>
      <c r="J70" s="48"/>
      <c r="K70" s="48"/>
      <c r="L70" s="22"/>
      <c r="M70" s="22"/>
      <c r="N70" s="49"/>
      <c r="O70" s="50">
        <f t="shared" si="3"/>
        <v>0</v>
      </c>
    </row>
    <row r="71" spans="1:15" x14ac:dyDescent="0.25">
      <c r="A71" s="43" t="s">
        <v>65</v>
      </c>
      <c r="B71" s="45"/>
      <c r="C71" s="45"/>
      <c r="D71" s="45"/>
      <c r="E71" s="19"/>
      <c r="F71" s="55"/>
      <c r="G71" s="48"/>
      <c r="H71" s="48"/>
      <c r="I71" s="22"/>
      <c r="J71" s="48"/>
      <c r="K71" s="48"/>
      <c r="L71" s="22"/>
      <c r="M71" s="22"/>
      <c r="N71" s="49"/>
      <c r="O71" s="50">
        <f t="shared" si="3"/>
        <v>0</v>
      </c>
    </row>
    <row r="72" spans="1:15" x14ac:dyDescent="0.25">
      <c r="A72" s="43" t="s">
        <v>66</v>
      </c>
      <c r="B72" s="45"/>
      <c r="C72" s="45"/>
      <c r="D72" s="45"/>
      <c r="E72" s="19"/>
      <c r="F72" s="55"/>
      <c r="G72" s="22"/>
      <c r="H72" s="22"/>
      <c r="I72" s="22"/>
      <c r="J72" s="48"/>
      <c r="K72" s="48"/>
      <c r="L72" s="22"/>
      <c r="M72" s="22"/>
      <c r="N72" s="49"/>
      <c r="O72" s="50">
        <f t="shared" si="3"/>
        <v>0</v>
      </c>
    </row>
    <row r="73" spans="1:15" ht="22.5" x14ac:dyDescent="0.25">
      <c r="A73" s="43" t="s">
        <v>67</v>
      </c>
      <c r="B73" s="45"/>
      <c r="C73" s="45"/>
      <c r="D73" s="45"/>
      <c r="E73" s="19"/>
      <c r="F73" s="55"/>
      <c r="G73" s="22"/>
      <c r="H73" s="22"/>
      <c r="I73" s="22"/>
      <c r="J73" s="48"/>
      <c r="K73" s="48"/>
      <c r="L73" s="22"/>
      <c r="M73" s="22"/>
      <c r="N73" s="49"/>
      <c r="O73" s="50">
        <f t="shared" si="3"/>
        <v>0</v>
      </c>
    </row>
    <row r="74" spans="1:15" x14ac:dyDescent="0.25">
      <c r="A74" s="56" t="s">
        <v>35</v>
      </c>
      <c r="B74" s="57">
        <f>SUM(B10+B16+B26+B52+B62)</f>
        <v>2264240745</v>
      </c>
      <c r="C74" s="57">
        <f>SUM(C10+C16+C26+C52+C62+C70)</f>
        <v>-125779621</v>
      </c>
      <c r="D74" s="57">
        <f>SUM(D10+D16+D26+D52+D62+D70)</f>
        <v>2138461124</v>
      </c>
      <c r="E74" s="21">
        <f>+E11+E12+E13+E14+E15+E17+E18+E19+E20+E21+E22+E23+E24+E25+E27+E28+E29+E30+E31+E32+E33+E34+E35+E37+E38+E39+E40+E41+E42+E43+E44+E45+E46+E47+E48+E49+E50+E51+E53+E54+E55+E56+E57+E58+E59+E60+E61+E63+E64+E65+E66+E68+E69+E71+E72+E73</f>
        <v>106125644.89999999</v>
      </c>
      <c r="F74" s="58">
        <f>SUM(F10+F16+F26+F36+F44+F52+F62+F67+F70)</f>
        <v>123198889.01999998</v>
      </c>
      <c r="G74" s="21">
        <f>SUM(G10+G16+G26+G52+G62+G70)</f>
        <v>135422484.09</v>
      </c>
      <c r="H74" s="21">
        <f>SUM(H10+H16+H26+H52+H62+H70)</f>
        <v>230056732.58000001</v>
      </c>
      <c r="I74" s="21">
        <f>SUM(I10+I16+I26+I36+I52)</f>
        <v>155010317.99000001</v>
      </c>
      <c r="J74" s="21">
        <f>SUM(J10+J16+J26+J36+J52+J62)</f>
        <v>183692273.69</v>
      </c>
      <c r="K74" s="21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0</v>
      </c>
      <c r="L74" s="21">
        <f t="shared" si="13"/>
        <v>0</v>
      </c>
      <c r="M74" s="21">
        <f t="shared" si="13"/>
        <v>0</v>
      </c>
      <c r="N74" s="59">
        <f t="shared" si="13"/>
        <v>0</v>
      </c>
      <c r="O74" s="60">
        <f t="shared" si="3"/>
        <v>933506342.26999998</v>
      </c>
    </row>
    <row r="75" spans="1:15" ht="14.25" customHeight="1" x14ac:dyDescent="0.25">
      <c r="A75" s="61"/>
      <c r="B75" s="62"/>
      <c r="C75" s="62"/>
      <c r="D75" s="62"/>
      <c r="E75" s="19"/>
      <c r="F75" s="55"/>
      <c r="G75" s="22"/>
      <c r="H75" s="22"/>
      <c r="I75" s="22"/>
      <c r="J75" s="48"/>
      <c r="K75" s="48"/>
      <c r="L75" s="22"/>
      <c r="M75" s="22"/>
      <c r="N75" s="49"/>
      <c r="O75" s="50">
        <f t="shared" ref="O75:O87" si="14">SUM(E75+F75+G75+H75+I75+J75+K75+L75+M75)</f>
        <v>0</v>
      </c>
    </row>
    <row r="76" spans="1:15" x14ac:dyDescent="0.25">
      <c r="A76" s="36" t="s">
        <v>68</v>
      </c>
      <c r="B76" s="37"/>
      <c r="C76" s="37"/>
      <c r="D76" s="37"/>
      <c r="E76" s="20"/>
      <c r="F76" s="63"/>
      <c r="G76" s="20"/>
      <c r="H76" s="20"/>
      <c r="I76" s="20"/>
      <c r="J76" s="18"/>
      <c r="K76" s="18"/>
      <c r="L76" s="20"/>
      <c r="M76" s="20"/>
      <c r="N76" s="41"/>
      <c r="O76" s="50">
        <f t="shared" si="14"/>
        <v>0</v>
      </c>
    </row>
    <row r="77" spans="1:15" x14ac:dyDescent="0.25">
      <c r="A77" s="36" t="s">
        <v>69</v>
      </c>
      <c r="B77" s="37"/>
      <c r="C77" s="37"/>
      <c r="D77" s="37"/>
      <c r="E77" s="20"/>
      <c r="F77" s="55"/>
      <c r="G77" s="22"/>
      <c r="H77" s="22"/>
      <c r="I77" s="22"/>
      <c r="J77" s="48"/>
      <c r="K77" s="48"/>
      <c r="L77" s="22"/>
      <c r="M77" s="22"/>
      <c r="N77" s="49"/>
      <c r="O77" s="50">
        <f t="shared" si="14"/>
        <v>0</v>
      </c>
    </row>
    <row r="78" spans="1:15" x14ac:dyDescent="0.25">
      <c r="A78" s="43" t="s">
        <v>70</v>
      </c>
      <c r="B78" s="45"/>
      <c r="C78" s="45"/>
      <c r="D78" s="45"/>
      <c r="E78" s="19"/>
      <c r="F78" s="55"/>
      <c r="G78" s="22"/>
      <c r="H78" s="22"/>
      <c r="I78" s="22"/>
      <c r="J78" s="48"/>
      <c r="K78" s="48"/>
      <c r="L78" s="22"/>
      <c r="M78" s="22"/>
      <c r="N78" s="49"/>
      <c r="O78" s="50">
        <f t="shared" si="14"/>
        <v>0</v>
      </c>
    </row>
    <row r="79" spans="1:15" x14ac:dyDescent="0.25">
      <c r="A79" s="43" t="s">
        <v>71</v>
      </c>
      <c r="B79" s="45"/>
      <c r="C79" s="45"/>
      <c r="D79" s="45"/>
      <c r="E79" s="19"/>
      <c r="F79" s="55"/>
      <c r="G79" s="22"/>
      <c r="H79" s="22"/>
      <c r="I79" s="22"/>
      <c r="J79" s="48"/>
      <c r="K79" s="48"/>
      <c r="L79" s="22"/>
      <c r="M79" s="22"/>
      <c r="N79" s="49"/>
      <c r="O79" s="50">
        <f t="shared" si="14"/>
        <v>0</v>
      </c>
    </row>
    <row r="80" spans="1:15" x14ac:dyDescent="0.25">
      <c r="A80" s="36" t="s">
        <v>72</v>
      </c>
      <c r="B80" s="37"/>
      <c r="C80" s="37"/>
      <c r="D80" s="37"/>
      <c r="E80" s="20"/>
      <c r="F80" s="55"/>
      <c r="G80" s="22"/>
      <c r="H80" s="22"/>
      <c r="I80" s="22"/>
      <c r="J80" s="48"/>
      <c r="K80" s="48"/>
      <c r="L80" s="22"/>
      <c r="M80" s="22"/>
      <c r="N80" s="49"/>
      <c r="O80" s="50">
        <f t="shared" si="14"/>
        <v>0</v>
      </c>
    </row>
    <row r="81" spans="1:16" x14ac:dyDescent="0.25">
      <c r="A81" s="43" t="s">
        <v>73</v>
      </c>
      <c r="B81" s="45"/>
      <c r="C81" s="45"/>
      <c r="D81" s="45"/>
      <c r="E81" s="19"/>
      <c r="F81" s="64"/>
      <c r="G81" s="48"/>
      <c r="H81" s="48"/>
      <c r="I81" s="22"/>
      <c r="J81" s="48"/>
      <c r="K81" s="48"/>
      <c r="L81" s="22"/>
      <c r="M81" s="22"/>
      <c r="N81" s="49"/>
      <c r="O81" s="50">
        <f t="shared" si="14"/>
        <v>0</v>
      </c>
    </row>
    <row r="82" spans="1:16" x14ac:dyDescent="0.25">
      <c r="A82" s="43" t="s">
        <v>74</v>
      </c>
      <c r="B82" s="45"/>
      <c r="C82" s="45"/>
      <c r="D82" s="45"/>
      <c r="E82" s="19"/>
      <c r="F82" s="55"/>
      <c r="G82" s="22"/>
      <c r="H82" s="22"/>
      <c r="I82" s="22"/>
      <c r="J82" s="48"/>
      <c r="K82" s="48"/>
      <c r="L82" s="22"/>
      <c r="M82" s="22"/>
      <c r="N82" s="49"/>
      <c r="O82" s="50">
        <f t="shared" si="14"/>
        <v>0</v>
      </c>
    </row>
    <row r="83" spans="1:16" x14ac:dyDescent="0.25">
      <c r="A83" s="36" t="s">
        <v>75</v>
      </c>
      <c r="B83" s="37"/>
      <c r="C83" s="37"/>
      <c r="D83" s="37"/>
      <c r="E83" s="20"/>
      <c r="F83" s="55"/>
      <c r="G83" s="22"/>
      <c r="H83" s="22"/>
      <c r="I83" s="22"/>
      <c r="J83" s="48"/>
      <c r="K83" s="48"/>
      <c r="L83" s="22"/>
      <c r="M83" s="22"/>
      <c r="N83" s="49"/>
      <c r="O83" s="50">
        <f t="shared" si="14"/>
        <v>0</v>
      </c>
    </row>
    <row r="84" spans="1:16" x14ac:dyDescent="0.25">
      <c r="A84" s="43" t="s">
        <v>76</v>
      </c>
      <c r="B84" s="45"/>
      <c r="C84" s="45"/>
      <c r="D84" s="45"/>
      <c r="E84" s="19"/>
      <c r="F84" s="55"/>
      <c r="G84" s="22"/>
      <c r="H84" s="22"/>
      <c r="I84" s="22"/>
      <c r="J84" s="48"/>
      <c r="K84" s="48"/>
      <c r="L84" s="22"/>
      <c r="M84" s="22"/>
      <c r="N84" s="49"/>
      <c r="O84" s="50">
        <f t="shared" si="14"/>
        <v>0</v>
      </c>
    </row>
    <row r="85" spans="1:16" x14ac:dyDescent="0.25">
      <c r="A85" s="56" t="s">
        <v>77</v>
      </c>
      <c r="B85" s="57"/>
      <c r="C85" s="57"/>
      <c r="D85" s="57"/>
      <c r="E85" s="12">
        <f t="shared" ref="E85:H85" si="15">SUM(E75:E84)</f>
        <v>0</v>
      </c>
      <c r="F85" s="15">
        <f t="shared" si="15"/>
        <v>0</v>
      </c>
      <c r="G85" s="12">
        <f t="shared" si="15"/>
        <v>0</v>
      </c>
      <c r="H85" s="12">
        <f t="shared" si="15"/>
        <v>0</v>
      </c>
      <c r="I85" s="65"/>
      <c r="J85" s="66"/>
      <c r="K85" s="66"/>
      <c r="L85" s="67"/>
      <c r="M85" s="67"/>
      <c r="N85" s="59"/>
      <c r="O85" s="50">
        <f t="shared" si="14"/>
        <v>0</v>
      </c>
    </row>
    <row r="86" spans="1:16" ht="8.25" customHeight="1" x14ac:dyDescent="0.25">
      <c r="A86" s="22"/>
      <c r="B86" s="48"/>
      <c r="C86" s="48"/>
      <c r="D86" s="48"/>
      <c r="E86" s="22"/>
      <c r="F86" s="55"/>
      <c r="G86" s="22"/>
      <c r="H86" s="22"/>
      <c r="I86" s="22"/>
      <c r="J86" s="48"/>
      <c r="K86" s="48"/>
      <c r="L86" s="22"/>
      <c r="M86" s="22"/>
      <c r="N86" s="49"/>
      <c r="O86" s="50">
        <f t="shared" si="14"/>
        <v>0</v>
      </c>
    </row>
    <row r="87" spans="1:16" x14ac:dyDescent="0.25">
      <c r="A87" s="68" t="s">
        <v>78</v>
      </c>
      <c r="B87" s="69">
        <f>SUM(B74+B81)</f>
        <v>2264240745</v>
      </c>
      <c r="C87" s="69">
        <f>SUM(C74+C81)</f>
        <v>-125779621</v>
      </c>
      <c r="D87" s="69">
        <f>SUM(D74+D81)</f>
        <v>2138461124</v>
      </c>
      <c r="E87" s="13">
        <f t="shared" ref="E87:G87" si="16">SUM(E74+E85)</f>
        <v>106125644.89999999</v>
      </c>
      <c r="F87" s="16">
        <f>SUM(F10+F16+F26+F36+F44+F52+F62+F67+F70+F85)</f>
        <v>123198889.01999998</v>
      </c>
      <c r="G87" s="13">
        <f t="shared" si="16"/>
        <v>135422484.09</v>
      </c>
      <c r="H87" s="13">
        <f>SUM(H74+H85)</f>
        <v>230056732.58000001</v>
      </c>
      <c r="I87" s="13">
        <f t="shared" ref="I87:N87" si="17">SUM(I74)</f>
        <v>155010317.99000001</v>
      </c>
      <c r="J87" s="13">
        <f t="shared" si="17"/>
        <v>183692273.69</v>
      </c>
      <c r="K87" s="13">
        <f t="shared" si="17"/>
        <v>0</v>
      </c>
      <c r="L87" s="13">
        <f t="shared" si="17"/>
        <v>0</v>
      </c>
      <c r="M87" s="13">
        <f t="shared" si="17"/>
        <v>0</v>
      </c>
      <c r="N87" s="70">
        <f t="shared" si="17"/>
        <v>0</v>
      </c>
      <c r="O87" s="60">
        <f t="shared" si="14"/>
        <v>933506342.26999998</v>
      </c>
      <c r="P87" s="4"/>
    </row>
    <row r="88" spans="1:16" x14ac:dyDescent="0.25">
      <c r="A88" s="22" t="s">
        <v>94</v>
      </c>
      <c r="B88" s="22"/>
      <c r="C88" s="48"/>
      <c r="D88" s="48"/>
      <c r="E88" s="22"/>
      <c r="F88" s="55"/>
      <c r="G88" s="22"/>
      <c r="H88" s="22"/>
      <c r="I88" s="22"/>
      <c r="J88" s="48"/>
      <c r="K88" s="48"/>
      <c r="L88" s="22"/>
      <c r="M88" s="22"/>
      <c r="N88" s="49"/>
      <c r="O88" s="22"/>
    </row>
    <row r="89" spans="1:16" x14ac:dyDescent="0.25">
      <c r="A89" s="6" t="s">
        <v>105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</row>
    <row r="90" spans="1:16" x14ac:dyDescent="0.25">
      <c r="A90" s="6" t="s">
        <v>106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</row>
    <row r="91" spans="1:16" x14ac:dyDescent="0.25">
      <c r="A91" s="9" t="s">
        <v>92</v>
      </c>
      <c r="B91" s="9"/>
      <c r="F91" s="9" t="s">
        <v>93</v>
      </c>
      <c r="G91" s="14"/>
      <c r="J91" s="23"/>
    </row>
    <row r="92" spans="1:16" x14ac:dyDescent="0.25">
      <c r="A92" s="9" t="s">
        <v>96</v>
      </c>
      <c r="B92" s="9"/>
      <c r="F92" s="9" t="s">
        <v>98</v>
      </c>
      <c r="G92" s="14"/>
      <c r="J92" s="76"/>
    </row>
    <row r="93" spans="1:16" x14ac:dyDescent="0.25">
      <c r="A93" s="6" t="s">
        <v>95</v>
      </c>
      <c r="B93" s="6"/>
      <c r="F93" s="6" t="s">
        <v>99</v>
      </c>
      <c r="G93" s="14"/>
      <c r="J93" s="23"/>
    </row>
    <row r="94" spans="1:16" ht="15" hidden="1" customHeight="1" x14ac:dyDescent="0.25">
      <c r="G94" s="2"/>
      <c r="J94" s="24"/>
    </row>
    <row r="95" spans="1:16" ht="15" customHeight="1" x14ac:dyDescent="0.25">
      <c r="G95" s="2"/>
      <c r="J95" s="24"/>
    </row>
    <row r="96" spans="1:16" x14ac:dyDescent="0.25">
      <c r="A96" s="23" t="s">
        <v>100</v>
      </c>
      <c r="B96" s="23"/>
      <c r="F96" s="27"/>
      <c r="G96" s="77"/>
      <c r="J96" s="26"/>
    </row>
    <row r="97" spans="6:10" x14ac:dyDescent="0.25">
      <c r="F97" s="10"/>
      <c r="G97" s="24"/>
      <c r="I97" s="24"/>
      <c r="J97" s="25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2022-06-02T14:17:44Z</cp:lastPrinted>
  <dcterms:created xsi:type="dcterms:W3CDTF">2018-04-17T18:57:16Z</dcterms:created>
  <dcterms:modified xsi:type="dcterms:W3CDTF">2022-07-01T16:34:12Z</dcterms:modified>
</cp:coreProperties>
</file>