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gonzalez\Desktop\web\"/>
    </mc:Choice>
  </mc:AlternateContent>
  <xr:revisionPtr revIDLastSave="0" documentId="8_{B4FB70C4-713B-44A2-9529-7F85C7AD8643}" xr6:coauthVersionLast="47" xr6:coauthVersionMax="47" xr10:uidLastSave="{00000000-0000-0000-0000-000000000000}"/>
  <bookViews>
    <workbookView xWindow="-120" yWindow="-120" windowWidth="24240" windowHeight="13140" activeTab="2" xr2:uid="{2642C598-E509-473B-9B68-1EBCA02BED85}"/>
  </bookViews>
  <sheets>
    <sheet name="AGOSTO" sheetId="1" r:id="rId1"/>
    <sheet name="SEPT" sheetId="2" r:id="rId2"/>
    <sheet name="OCT" sheetId="3" r:id="rId3"/>
    <sheet name="NOV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3" l="1"/>
  <c r="C62" i="3" s="1"/>
  <c r="C53" i="3"/>
  <c r="C54" i="3" s="1"/>
  <c r="C57" i="3" s="1"/>
  <c r="C46" i="3"/>
  <c r="C45" i="3"/>
  <c r="C38" i="3"/>
  <c r="C37" i="3"/>
  <c r="C36" i="3"/>
  <c r="C41" i="3" s="1"/>
  <c r="C34" i="3"/>
  <c r="C26" i="3"/>
  <c r="C22" i="3"/>
  <c r="C19" i="3"/>
  <c r="C27" i="3" s="1"/>
  <c r="C16" i="3"/>
  <c r="C62" i="2"/>
  <c r="C59" i="2"/>
  <c r="C54" i="2"/>
  <c r="C57" i="2" s="1"/>
  <c r="C63" i="2" s="1"/>
  <c r="C53" i="2"/>
  <c r="C46" i="2"/>
  <c r="C45" i="2"/>
  <c r="C38" i="2"/>
  <c r="C37" i="2"/>
  <c r="C36" i="2"/>
  <c r="C34" i="2"/>
  <c r="C41" i="2" s="1"/>
  <c r="C26" i="2"/>
  <c r="C27" i="2" s="1"/>
  <c r="C43" i="2" s="1"/>
  <c r="C22" i="2"/>
  <c r="C19" i="2"/>
  <c r="C16" i="2"/>
  <c r="C59" i="1"/>
  <c r="C62" i="1" s="1"/>
  <c r="C53" i="1"/>
  <c r="C54" i="1"/>
  <c r="C57" i="1" s="1"/>
  <c r="C63" i="1" s="1"/>
  <c r="C46" i="1"/>
  <c r="C45" i="1"/>
  <c r="C38" i="1"/>
  <c r="C37" i="1"/>
  <c r="C36" i="1"/>
  <c r="C34" i="1"/>
  <c r="C41" i="1"/>
  <c r="C26" i="1"/>
  <c r="C27" i="1"/>
  <c r="C22" i="1"/>
  <c r="C19" i="1"/>
  <c r="C16" i="1"/>
  <c r="C61" i="4"/>
  <c r="C60" i="4"/>
  <c r="C59" i="4"/>
  <c r="C62" i="4" s="1"/>
  <c r="C53" i="4"/>
  <c r="C52" i="4"/>
  <c r="C54" i="4" s="1"/>
  <c r="C57" i="4" s="1"/>
  <c r="C63" i="4" s="1"/>
  <c r="C46" i="4"/>
  <c r="C45" i="4"/>
  <c r="C40" i="4"/>
  <c r="C39" i="4"/>
  <c r="C38" i="4"/>
  <c r="C37" i="4"/>
  <c r="C36" i="4"/>
  <c r="C35" i="4"/>
  <c r="C34" i="4"/>
  <c r="C33" i="4"/>
  <c r="C41" i="4" s="1"/>
  <c r="C32" i="4"/>
  <c r="C31" i="4"/>
  <c r="C30" i="4"/>
  <c r="C26" i="4"/>
  <c r="C25" i="4"/>
  <c r="C24" i="4"/>
  <c r="C23" i="4"/>
  <c r="C22" i="4"/>
  <c r="C21" i="4"/>
  <c r="C19" i="4"/>
  <c r="C27" i="4" s="1"/>
  <c r="C14" i="4"/>
  <c r="C13" i="4"/>
  <c r="C12" i="4"/>
  <c r="C16" i="4" s="1"/>
  <c r="C43" i="3" l="1"/>
  <c r="C48" i="3" s="1"/>
  <c r="C63" i="3"/>
  <c r="C48" i="2"/>
  <c r="C43" i="1"/>
  <c r="C48" i="1" s="1"/>
  <c r="C43" i="4"/>
  <c r="C48" i="4" s="1"/>
</calcChain>
</file>

<file path=xl/sharedStrings.xml><?xml version="1.0" encoding="utf-8"?>
<sst xmlns="http://schemas.openxmlformats.org/spreadsheetml/2006/main" count="236" uniqueCount="62">
  <si>
    <t xml:space="preserve">         Presidencia de La República</t>
  </si>
  <si>
    <t xml:space="preserve">   Oficina Metropolitana de Servicios de Autobuses (OMSA)</t>
  </si>
  <si>
    <t xml:space="preserve">Estado de situacion </t>
  </si>
  <si>
    <t>Al 30 de noviembre 2021</t>
  </si>
  <si>
    <t>(valor en R.D.$)</t>
  </si>
  <si>
    <t>Activos</t>
  </si>
  <si>
    <t>Activos Corrientes</t>
  </si>
  <si>
    <t xml:space="preserve">Efectivo en Caja  y Banco  </t>
  </si>
  <si>
    <t xml:space="preserve"> </t>
  </si>
  <si>
    <t>Cuentas por Cobrar (Anexo No. 1-B)</t>
  </si>
  <si>
    <t>Inventarios  (Anexo No.2)</t>
  </si>
  <si>
    <t>Gasto Pagado Por Adelantado</t>
  </si>
  <si>
    <t>Total Activos Corrientes</t>
  </si>
  <si>
    <t xml:space="preserve">ACTIVOS  NO CORRIENTES (BIEN USO) </t>
  </si>
  <si>
    <t xml:space="preserve">Terreno(Anexo No.3A) </t>
  </si>
  <si>
    <t xml:space="preserve">Edificio(Anexo No.3B) </t>
  </si>
  <si>
    <t xml:space="preserve">Mobiliario y Equipo de Oficina (Anexo No.3C) </t>
  </si>
  <si>
    <t xml:space="preserve">Equipo Militar y Seguridad (Anexo No.3D) </t>
  </si>
  <si>
    <t xml:space="preserve">Equipos Varios (Anexo No.3E) </t>
  </si>
  <si>
    <t xml:space="preserve">Equipos de Computos (Anexo No.3F) </t>
  </si>
  <si>
    <t>Equipo de Transporte Liviano (Anexo No.3G)</t>
  </si>
  <si>
    <t>Equipo de Transporte Pesado(Anexo No.3H)</t>
  </si>
  <si>
    <t xml:space="preserve">Total Activos Fijos </t>
  </si>
  <si>
    <t xml:space="preserve">Menos:  Depreciacion Acumulada </t>
  </si>
  <si>
    <t>Depreciación Acum. Edificio</t>
  </si>
  <si>
    <t xml:space="preserve">Depreciación Acum. Mobiliario y Equipo de Oficina </t>
  </si>
  <si>
    <t>Depreciación Acum. Equipos Militar y Seguridad</t>
  </si>
  <si>
    <r>
      <t>Depreciación Acum. Equipos Varios</t>
    </r>
    <r>
      <rPr>
        <sz val="1"/>
        <color indexed="8"/>
        <rFont val="Calibri"/>
        <family val="2"/>
      </rPr>
      <t/>
    </r>
  </si>
  <si>
    <t>Depreciacion Acumulada de Equipo liviano (Camion)</t>
  </si>
  <si>
    <t>Depreciacion Acumulada de Equipo liviano (Camioneta)</t>
  </si>
  <si>
    <t>Depreciacion Acumulada de Equipo liviano (Jeepeta)</t>
  </si>
  <si>
    <t>Depreciacion Acumulada de Equipo liviano (Minibus)</t>
  </si>
  <si>
    <t>Depreciacion Acumulada de Equipo liviano (Motores)</t>
  </si>
  <si>
    <t>Depreciacion Acumulada de Equipo Trasporte Pesado</t>
  </si>
  <si>
    <t>Depreciación Acum. Equipos de Computos</t>
  </si>
  <si>
    <t xml:space="preserve">Total Depreciación Acumulada </t>
  </si>
  <si>
    <t>Total Activos Fijos Netos</t>
  </si>
  <si>
    <t>Construciones en Proceso</t>
  </si>
  <si>
    <t>Fianzas y Depositos</t>
  </si>
  <si>
    <t>Total Activos</t>
  </si>
  <si>
    <t xml:space="preserve">Pasivos  </t>
  </si>
  <si>
    <t>Pasivos Corrientes</t>
  </si>
  <si>
    <t>Cuentas por Pagar (Anexo No.5)</t>
  </si>
  <si>
    <t>Acumulaciones por Pagar (Anexo No.6)</t>
  </si>
  <si>
    <t>Total Pasivos Corrientes</t>
  </si>
  <si>
    <t>Pasivos No Corrientes</t>
  </si>
  <si>
    <t>Total Pasivos  No Corrientes</t>
  </si>
  <si>
    <t xml:space="preserve">Patrimonio  </t>
  </si>
  <si>
    <t>Patrimonio (Anexo No.7)</t>
  </si>
  <si>
    <t>Utilidades o Perdidas Periodos Anteriores (Anexo No.7)</t>
  </si>
  <si>
    <t>Utilidad o Perdida del Periodo</t>
  </si>
  <si>
    <t>Total Capital</t>
  </si>
  <si>
    <t>Total Pasivo  + Capital</t>
  </si>
  <si>
    <t>Licda. MICHELINA LUNA SOLANO</t>
  </si>
  <si>
    <t>Licda. LIDIA ESTEVEZ</t>
  </si>
  <si>
    <t xml:space="preserve">               Preparado Por    </t>
  </si>
  <si>
    <t xml:space="preserve">   Aprobado Por</t>
  </si>
  <si>
    <t xml:space="preserve">          Contadora GENERAL</t>
  </si>
  <si>
    <t>Director Financiero</t>
  </si>
  <si>
    <t>Al 31 de AGOSTO 2021</t>
  </si>
  <si>
    <t>Al 30 de SEPTIEMBRE 2021</t>
  </si>
  <si>
    <t>Al 31 de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</si>
</sst>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"/>
      <color indexed="8"/>
      <name val="Calibri"/>
      <family val="2"/>
    </font>
    <font>
      <sz val="10"/>
      <color theme="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5" fillId="0" borderId="0" xfId="0" applyFont="1"/>
    <xf numFmtId="164" fontId="3" fillId="0" borderId="0" xfId="0" applyNumberFormat="1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5" fillId="2" borderId="0" xfId="0" applyFont="1" applyFill="1"/>
    <xf numFmtId="164" fontId="5" fillId="2" borderId="1" xfId="0" applyNumberFormat="1" applyFont="1" applyFill="1" applyBorder="1"/>
    <xf numFmtId="43" fontId="3" fillId="0" borderId="0" xfId="0" applyNumberFormat="1" applyFont="1"/>
    <xf numFmtId="4" fontId="6" fillId="0" borderId="0" xfId="2" applyNumberFormat="1" applyFont="1"/>
    <xf numFmtId="43" fontId="6" fillId="0" borderId="0" xfId="3" applyNumberFormat="1" applyFont="1"/>
    <xf numFmtId="4" fontId="6" fillId="0" borderId="0" xfId="3" applyNumberFormat="1" applyFont="1"/>
    <xf numFmtId="164" fontId="6" fillId="0" borderId="0" xfId="0" applyNumberFormat="1" applyFont="1"/>
    <xf numFmtId="4" fontId="6" fillId="0" borderId="0" xfId="4" applyNumberFormat="1" applyFont="1"/>
    <xf numFmtId="4" fontId="6" fillId="0" borderId="0" xfId="5" applyNumberFormat="1" applyFont="1"/>
    <xf numFmtId="0" fontId="6" fillId="0" borderId="0" xfId="3" applyFont="1"/>
    <xf numFmtId="4" fontId="6" fillId="0" borderId="0" xfId="6" applyNumberFormat="1" applyFont="1"/>
    <xf numFmtId="164" fontId="5" fillId="2" borderId="2" xfId="0" applyNumberFormat="1" applyFont="1" applyFill="1" applyBorder="1"/>
    <xf numFmtId="4" fontId="6" fillId="0" borderId="0" xfId="7" applyNumberFormat="1" applyFont="1"/>
    <xf numFmtId="164" fontId="3" fillId="0" borderId="3" xfId="0" applyNumberFormat="1" applyFont="1" applyBorder="1"/>
    <xf numFmtId="43" fontId="0" fillId="0" borderId="0" xfId="1" applyFont="1"/>
    <xf numFmtId="164" fontId="3" fillId="0" borderId="2" xfId="0" applyNumberFormat="1" applyFont="1" applyBorder="1"/>
    <xf numFmtId="43" fontId="3" fillId="0" borderId="0" xfId="1" applyFont="1" applyFill="1"/>
    <xf numFmtId="164" fontId="5" fillId="2" borderId="3" xfId="0" applyNumberFormat="1" applyFont="1" applyFill="1" applyBorder="1"/>
    <xf numFmtId="164" fontId="8" fillId="0" borderId="0" xfId="0" applyNumberFormat="1" applyFont="1"/>
    <xf numFmtId="164" fontId="3" fillId="0" borderId="1" xfId="0" applyNumberFormat="1" applyFont="1" applyBorder="1"/>
    <xf numFmtId="164" fontId="5" fillId="2" borderId="0" xfId="0" applyNumberFormat="1" applyFont="1" applyFill="1"/>
    <xf numFmtId="4" fontId="3" fillId="0" borderId="1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43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</cellXfs>
  <cellStyles count="8">
    <cellStyle name="Millares" xfId="1" builtinId="3"/>
    <cellStyle name="Normal" xfId="0" builtinId="0"/>
    <cellStyle name="Normal 12" xfId="7" xr:uid="{B8F309F2-B9E8-43E8-AF71-FA850AE74F52}"/>
    <cellStyle name="Normal 13" xfId="6" xr:uid="{B6323478-73AF-4FD9-A557-98EAB4F2FA83}"/>
    <cellStyle name="Normal 14" xfId="2" xr:uid="{7AB41CA5-9153-4CDD-92B9-43172294977A}"/>
    <cellStyle name="Normal 18" xfId="3" xr:uid="{DBBCB676-DC16-4913-9931-37D053BBA666}"/>
    <cellStyle name="Normal 20" xfId="5" xr:uid="{E81BB069-FE28-48E3-95DE-E05A2E5180EA}"/>
    <cellStyle name="Normal 6" xfId="4" xr:uid="{CB07DAB4-74FC-4EEF-A11D-B2DACAFC45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456CEDE8-826C-4905-8C5E-A32E31454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879DCDFA-DF71-4983-8192-DC6967287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A8758203-5AD1-4E4B-83DD-C748C0DB5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E32111E5-9035-484B-8234-61B1A8C76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6A971D19-2F22-4845-B861-1925E9E46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8D2D49D0-9DC7-42E7-8425-6B1BDBC3D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4" name="Picture 33" descr="OMSA">
          <a:extLst>
            <a:ext uri="{FF2B5EF4-FFF2-40B4-BE49-F238E27FC236}">
              <a16:creationId xmlns:a16="http://schemas.microsoft.com/office/drawing/2014/main" id="{B6FF6270-3024-4B55-840E-0E897925D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3828CA6C-8E2E-4F9C-9228-645D20358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98A50DC0-9C26-4643-8A13-EB3A3275A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34B345C3-54B7-4686-845E-37E0EA02F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vasquez/Desktop/ESTADOS%20Financiero%20De%20nov%202021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ntacion"/>
      <sheetName val="Firma"/>
      <sheetName val="Estado de Situacion"/>
      <sheetName val="Balance Comprobacion"/>
      <sheetName val="Estado de Resultados"/>
      <sheetName val="Banco"/>
      <sheetName val="caja"/>
      <sheetName val="CXC"/>
      <sheetName val="Inv."/>
      <sheetName val="Inv. Rep(caobas)"/>
      <sheetName val="Alm.Occidental"/>
      <sheetName val="INV. SANTIAGO"/>
      <sheetName val="Alm.de Reparac."/>
      <sheetName val="Inv Sum"/>
      <sheetName val="UNIDAD H C-5"/>
      <sheetName val="unidad h c-2"/>
      <sheetName val="UNIDAD H C-4"/>
      <sheetName val="UNIDAD H C-1"/>
      <sheetName val="Inv.Combust."/>
      <sheetName val="MERCANCI Y DOC EN TRANSITO"/>
      <sheetName val="Apilc Depreciacion"/>
      <sheetName val="Depreciacion"/>
      <sheetName val="Terreno"/>
      <sheetName val="CONTS. EN PROCESO"/>
      <sheetName val="Edificio"/>
      <sheetName val="Equipos de Oficina"/>
      <sheetName val="Equipo Militar"/>
      <sheetName val="Equip Varios"/>
      <sheetName val="Equip Comp."/>
      <sheetName val="Hoja1"/>
      <sheetName val="Equipos de Transporte Pesado"/>
      <sheetName val="Equipo de Transporte Livinao"/>
      <sheetName val="Otros activos"/>
      <sheetName val="Acum.  por pagar"/>
      <sheetName val="CXP"/>
      <sheetName val="Utilidad"/>
      <sheetName val="Ingresos"/>
      <sheetName val="Gastos"/>
      <sheetName val="Equipos Varios"/>
      <sheetName val="balanza neta del sistema"/>
      <sheetName val="Hoja2"/>
      <sheetName val="Hoja18"/>
      <sheetName val="balanza de completa del sistema"/>
      <sheetName val="Hoja6"/>
    </sheetNames>
    <sheetDataSet>
      <sheetData sheetId="0"/>
      <sheetData sheetId="1"/>
      <sheetData sheetId="2"/>
      <sheetData sheetId="3"/>
      <sheetData sheetId="4">
        <row r="38">
          <cell r="C38">
            <v>-203971063.01000023</v>
          </cell>
        </row>
      </sheetData>
      <sheetData sheetId="5">
        <row r="31">
          <cell r="D31">
            <v>137486320.24000001</v>
          </cell>
        </row>
      </sheetData>
      <sheetData sheetId="6">
        <row r="29">
          <cell r="C29">
            <v>695000.01</v>
          </cell>
        </row>
      </sheetData>
      <sheetData sheetId="7">
        <row r="30">
          <cell r="D30">
            <v>15923563.58</v>
          </cell>
        </row>
      </sheetData>
      <sheetData sheetId="8">
        <row r="33">
          <cell r="C33">
            <v>466636251.40999997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7">
          <cell r="D27">
            <v>45415413.159999996</v>
          </cell>
        </row>
      </sheetData>
      <sheetData sheetId="21">
        <row r="19">
          <cell r="D19">
            <v>79904359.430000007</v>
          </cell>
        </row>
        <row r="21">
          <cell r="D21">
            <v>2966067.83</v>
          </cell>
        </row>
        <row r="22">
          <cell r="D22">
            <v>47379685.270000003</v>
          </cell>
        </row>
        <row r="23">
          <cell r="D23">
            <v>47451015.829999998</v>
          </cell>
        </row>
        <row r="24">
          <cell r="D24">
            <v>3067593</v>
          </cell>
        </row>
        <row r="25">
          <cell r="D25">
            <v>40866789.57</v>
          </cell>
        </row>
        <row r="26">
          <cell r="D26">
            <v>21162821.190000001</v>
          </cell>
        </row>
        <row r="27">
          <cell r="D27">
            <v>5237877.8</v>
          </cell>
        </row>
        <row r="28">
          <cell r="D28">
            <v>911300</v>
          </cell>
        </row>
        <row r="29">
          <cell r="D29">
            <v>3099280718.3000002</v>
          </cell>
        </row>
      </sheetData>
      <sheetData sheetId="22">
        <row r="31">
          <cell r="C31">
            <v>299352932</v>
          </cell>
        </row>
      </sheetData>
      <sheetData sheetId="23">
        <row r="20">
          <cell r="C20">
            <v>43338873.460000001</v>
          </cell>
        </row>
      </sheetData>
      <sheetData sheetId="24"/>
      <sheetData sheetId="25">
        <row r="5924">
          <cell r="C5924">
            <v>61535798.839999706</v>
          </cell>
        </row>
      </sheetData>
      <sheetData sheetId="26">
        <row r="176">
          <cell r="C176">
            <v>4959183.5599999931</v>
          </cell>
        </row>
      </sheetData>
      <sheetData sheetId="27">
        <row r="1319">
          <cell r="B1319">
            <v>108165800.31159963</v>
          </cell>
        </row>
      </sheetData>
      <sheetData sheetId="28">
        <row r="1596">
          <cell r="C1596">
            <v>52953568.67800004</v>
          </cell>
        </row>
      </sheetData>
      <sheetData sheetId="29"/>
      <sheetData sheetId="30">
        <row r="905">
          <cell r="D905">
            <v>4859684233.5800037</v>
          </cell>
        </row>
      </sheetData>
      <sheetData sheetId="31">
        <row r="120">
          <cell r="B120">
            <v>104381950.51999994</v>
          </cell>
        </row>
      </sheetData>
      <sheetData sheetId="32">
        <row r="27">
          <cell r="B27">
            <v>166000.00049999999</v>
          </cell>
        </row>
      </sheetData>
      <sheetData sheetId="33">
        <row r="23">
          <cell r="B23">
            <v>3710488.26</v>
          </cell>
        </row>
      </sheetData>
      <sheetData sheetId="34">
        <row r="140">
          <cell r="D140">
            <v>993834310.66000009</v>
          </cell>
        </row>
      </sheetData>
      <sheetData sheetId="35">
        <row r="22">
          <cell r="B22">
            <v>415996863.55000001</v>
          </cell>
        </row>
        <row r="26">
          <cell r="B26">
            <v>1739630712.6500001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8807A-153B-4488-842C-CC9CF2572BD4}">
  <dimension ref="A1:H76"/>
  <sheetViews>
    <sheetView topLeftCell="A37" workbookViewId="0">
      <selection activeCell="B77" sqref="B77"/>
    </sheetView>
  </sheetViews>
  <sheetFormatPr baseColWidth="10" defaultRowHeight="12.75" x14ac:dyDescent="0.2"/>
  <cols>
    <col min="1" max="1" width="8" style="3" customWidth="1"/>
    <col min="2" max="2" width="70.85546875" style="3" customWidth="1"/>
    <col min="3" max="3" width="31.140625" style="2" customWidth="1"/>
    <col min="4" max="4" width="19.28515625" style="2" customWidth="1"/>
    <col min="5" max="5" width="20.5703125" style="2" customWidth="1"/>
    <col min="6" max="6" width="23.7109375" style="2" customWidth="1"/>
    <col min="7" max="7" width="25.140625" style="2" customWidth="1"/>
    <col min="8" max="8" width="18.42578125" style="3" bestFit="1" customWidth="1"/>
    <col min="9" max="16384" width="11.42578125" style="3"/>
  </cols>
  <sheetData>
    <row r="1" spans="1:8" ht="19.5" customHeight="1" x14ac:dyDescent="0.2">
      <c r="A1" s="1"/>
      <c r="B1" s="39"/>
      <c r="C1" s="39"/>
      <c r="D1" s="39"/>
    </row>
    <row r="2" spans="1:8" ht="18.75" customHeight="1" x14ac:dyDescent="0.2">
      <c r="A2" s="1"/>
      <c r="B2" s="4"/>
      <c r="C2" s="5"/>
      <c r="D2" s="4"/>
    </row>
    <row r="3" spans="1:8" ht="18.75" customHeight="1" x14ac:dyDescent="0.2">
      <c r="A3" s="1"/>
      <c r="B3" s="4"/>
      <c r="C3" s="6"/>
      <c r="D3" s="6"/>
    </row>
    <row r="4" spans="1:8" s="1" customFormat="1" ht="15" x14ac:dyDescent="0.25">
      <c r="A4" s="40" t="s">
        <v>0</v>
      </c>
      <c r="B4" s="40"/>
      <c r="C4" s="40"/>
      <c r="D4" s="40"/>
    </row>
    <row r="5" spans="1:8" s="1" customFormat="1" ht="14.25" x14ac:dyDescent="0.2">
      <c r="A5" s="39" t="s">
        <v>1</v>
      </c>
      <c r="B5" s="39"/>
      <c r="C5" s="39"/>
      <c r="D5" s="39"/>
    </row>
    <row r="6" spans="1:8" s="1" customFormat="1" ht="14.25" x14ac:dyDescent="0.2">
      <c r="A6" s="39" t="s">
        <v>2</v>
      </c>
      <c r="B6" s="39"/>
      <c r="C6" s="39"/>
      <c r="D6" s="39"/>
      <c r="E6" s="6"/>
      <c r="F6" s="6"/>
      <c r="G6" s="6"/>
    </row>
    <row r="7" spans="1:8" s="1" customFormat="1" ht="14.25" x14ac:dyDescent="0.2">
      <c r="A7" s="39" t="s">
        <v>59</v>
      </c>
      <c r="B7" s="39"/>
      <c r="C7" s="39"/>
      <c r="D7" s="39"/>
      <c r="E7" s="6"/>
      <c r="F7" s="6"/>
      <c r="G7" s="6"/>
    </row>
    <row r="8" spans="1:8" s="1" customFormat="1" ht="14.25" x14ac:dyDescent="0.2">
      <c r="A8" s="39" t="s">
        <v>4</v>
      </c>
      <c r="B8" s="39"/>
      <c r="C8" s="39"/>
      <c r="D8" s="39"/>
      <c r="E8" s="6"/>
      <c r="F8" s="6"/>
      <c r="G8" s="6"/>
    </row>
    <row r="9" spans="1:8" ht="9.75" customHeight="1" x14ac:dyDescent="0.2"/>
    <row r="10" spans="1:8" x14ac:dyDescent="0.2">
      <c r="B10" s="7" t="s">
        <v>5</v>
      </c>
    </row>
    <row r="11" spans="1:8" x14ac:dyDescent="0.2">
      <c r="B11" s="3" t="s">
        <v>6</v>
      </c>
    </row>
    <row r="12" spans="1:8" ht="15" x14ac:dyDescent="0.25">
      <c r="B12" s="3" t="s">
        <v>7</v>
      </c>
      <c r="C12" s="8">
        <v>219090393.69999999</v>
      </c>
      <c r="E12" s="9"/>
      <c r="F12" s="10" t="s">
        <v>8</v>
      </c>
    </row>
    <row r="13" spans="1:8" x14ac:dyDescent="0.2">
      <c r="B13" s="3" t="s">
        <v>9</v>
      </c>
      <c r="C13" s="2">
        <v>15369432.58</v>
      </c>
      <c r="E13" s="10"/>
      <c r="F13" s="10"/>
    </row>
    <row r="14" spans="1:8" ht="15" x14ac:dyDescent="0.25">
      <c r="B14" s="3" t="s">
        <v>10</v>
      </c>
      <c r="C14" s="2">
        <v>443533534.13999999</v>
      </c>
      <c r="E14" s="10"/>
      <c r="F14" s="9"/>
    </row>
    <row r="15" spans="1:8" ht="15" x14ac:dyDescent="0.25">
      <c r="B15" s="3" t="s">
        <v>11</v>
      </c>
      <c r="C15" s="2">
        <v>7818319</v>
      </c>
      <c r="E15" s="9"/>
      <c r="F15" s="10"/>
    </row>
    <row r="16" spans="1:8" ht="15.75" thickBot="1" x14ac:dyDescent="0.3">
      <c r="B16" s="11" t="s">
        <v>12</v>
      </c>
      <c r="C16" s="12">
        <f>SUM(C12:C15)</f>
        <v>685811679.41999996</v>
      </c>
      <c r="D16" s="9"/>
      <c r="E16" s="9"/>
      <c r="F16" s="9"/>
      <c r="G16" s="10"/>
      <c r="H16" s="13"/>
    </row>
    <row r="17" spans="2:8" ht="20.25" customHeight="1" thickTop="1" x14ac:dyDescent="0.25">
      <c r="E17" s="9"/>
      <c r="F17" s="9"/>
      <c r="H17" s="13"/>
    </row>
    <row r="18" spans="2:8" ht="15" x14ac:dyDescent="0.25">
      <c r="B18" s="3" t="s">
        <v>13</v>
      </c>
      <c r="E18" s="9"/>
      <c r="F18" s="9"/>
      <c r="G18" s="14"/>
      <c r="H18" s="13"/>
    </row>
    <row r="19" spans="2:8" ht="15" x14ac:dyDescent="0.25">
      <c r="B19" s="3" t="s">
        <v>14</v>
      </c>
      <c r="C19" s="2">
        <f>+[1]Terreno!C31</f>
        <v>299352932</v>
      </c>
      <c r="E19" s="3"/>
      <c r="F19" s="9"/>
      <c r="G19" s="10"/>
    </row>
    <row r="20" spans="2:8" x14ac:dyDescent="0.2">
      <c r="B20" s="3" t="s">
        <v>15</v>
      </c>
      <c r="C20" s="2">
        <v>179132147.99000001</v>
      </c>
      <c r="F20" s="13"/>
      <c r="G20" s="10"/>
      <c r="H20" s="13"/>
    </row>
    <row r="21" spans="2:8" ht="15" x14ac:dyDescent="0.25">
      <c r="B21" s="3" t="s">
        <v>16</v>
      </c>
      <c r="C21" s="2">
        <v>57331220.840000004</v>
      </c>
      <c r="E21" s="9"/>
      <c r="G21" s="10"/>
      <c r="H21" s="13"/>
    </row>
    <row r="22" spans="2:8" x14ac:dyDescent="0.2">
      <c r="B22" s="3" t="s">
        <v>17</v>
      </c>
      <c r="C22" s="2">
        <f>+'[1]Equipo Militar'!C176</f>
        <v>4959183.5599999931</v>
      </c>
      <c r="E22" s="10"/>
      <c r="F22" s="15"/>
      <c r="G22" s="16"/>
      <c r="H22" s="13"/>
    </row>
    <row r="23" spans="2:8" ht="15" x14ac:dyDescent="0.25">
      <c r="B23" s="3" t="s">
        <v>18</v>
      </c>
      <c r="C23" s="2">
        <v>106233527.18000001</v>
      </c>
      <c r="E23" s="9"/>
      <c r="F23" s="15"/>
      <c r="G23" s="16"/>
      <c r="H23" s="13"/>
    </row>
    <row r="24" spans="2:8" x14ac:dyDescent="0.2">
      <c r="B24" s="3" t="s">
        <v>19</v>
      </c>
      <c r="C24" s="2">
        <v>52909352.359999999</v>
      </c>
      <c r="E24" s="10"/>
      <c r="F24" s="15"/>
      <c r="G24" s="16"/>
      <c r="H24" s="13"/>
    </row>
    <row r="25" spans="2:8" x14ac:dyDescent="0.2">
      <c r="B25" s="3" t="s">
        <v>20</v>
      </c>
      <c r="C25" s="17">
        <v>86302777.519999996</v>
      </c>
      <c r="E25" s="10"/>
      <c r="F25" s="15"/>
      <c r="G25" s="16"/>
      <c r="H25" s="13"/>
    </row>
    <row r="26" spans="2:8" x14ac:dyDescent="0.2">
      <c r="B26" s="3" t="s">
        <v>21</v>
      </c>
      <c r="C26" s="2">
        <f>+'[1]Equipos de Transporte Pesado'!D905</f>
        <v>4859684233.5800037</v>
      </c>
      <c r="E26" s="18"/>
      <c r="F26" s="19"/>
      <c r="G26" s="16"/>
      <c r="H26" s="13"/>
    </row>
    <row r="27" spans="2:8" ht="13.5" thickBot="1" x14ac:dyDescent="0.25">
      <c r="B27" s="11" t="s">
        <v>22</v>
      </c>
      <c r="C27" s="12">
        <f>SUM(C19:C26)</f>
        <v>5645905375.0300035</v>
      </c>
      <c r="F27" s="15"/>
      <c r="G27" s="16"/>
    </row>
    <row r="28" spans="2:8" ht="12" customHeight="1" thickTop="1" x14ac:dyDescent="0.2">
      <c r="E28" s="3"/>
      <c r="G28" s="16"/>
    </row>
    <row r="29" spans="2:8" x14ac:dyDescent="0.2">
      <c r="B29" s="3" t="s">
        <v>23</v>
      </c>
      <c r="E29" s="10"/>
      <c r="F29" s="20"/>
      <c r="G29" s="16"/>
    </row>
    <row r="30" spans="2:8" x14ac:dyDescent="0.2">
      <c r="B30" s="3" t="s">
        <v>24</v>
      </c>
      <c r="C30" s="2">
        <v>78861957.859999999</v>
      </c>
      <c r="E30" s="18"/>
      <c r="F30" s="20"/>
      <c r="G30" s="16"/>
    </row>
    <row r="31" spans="2:8" x14ac:dyDescent="0.2">
      <c r="B31" s="3" t="s">
        <v>25</v>
      </c>
      <c r="C31" s="2">
        <v>44746434.579999998</v>
      </c>
      <c r="E31" s="18"/>
      <c r="F31" s="20"/>
      <c r="G31" s="16"/>
    </row>
    <row r="32" spans="2:8" x14ac:dyDescent="0.2">
      <c r="B32" s="3" t="s">
        <v>26</v>
      </c>
      <c r="C32" s="2">
        <v>2958469.74</v>
      </c>
      <c r="E32" s="18"/>
    </row>
    <row r="33" spans="2:8" x14ac:dyDescent="0.2">
      <c r="B33" s="3" t="s">
        <v>27</v>
      </c>
      <c r="C33" s="2">
        <v>45574553.43</v>
      </c>
      <c r="E33" s="18"/>
    </row>
    <row r="34" spans="2:8" ht="19.5" customHeight="1" x14ac:dyDescent="0.2">
      <c r="B34" s="3" t="s">
        <v>28</v>
      </c>
      <c r="C34" s="2">
        <f>+[1]Depreciacion!D24</f>
        <v>3067593</v>
      </c>
      <c r="F34" s="21"/>
    </row>
    <row r="35" spans="2:8" ht="19.5" customHeight="1" x14ac:dyDescent="0.2">
      <c r="B35" s="3" t="s">
        <v>29</v>
      </c>
      <c r="C35" s="2">
        <v>39465570.119999997</v>
      </c>
    </row>
    <row r="36" spans="2:8" ht="19.5" customHeight="1" x14ac:dyDescent="0.2">
      <c r="B36" s="3" t="s">
        <v>30</v>
      </c>
      <c r="C36" s="2">
        <f>+[1]Depreciacion!D26</f>
        <v>21162821.190000001</v>
      </c>
    </row>
    <row r="37" spans="2:8" ht="19.5" customHeight="1" x14ac:dyDescent="0.2">
      <c r="B37" s="3" t="s">
        <v>31</v>
      </c>
      <c r="C37" s="2">
        <f>+[1]Depreciacion!D27</f>
        <v>5237877.8</v>
      </c>
      <c r="F37" s="16"/>
    </row>
    <row r="38" spans="2:8" ht="17.25" customHeight="1" x14ac:dyDescent="0.2">
      <c r="B38" s="3" t="s">
        <v>32</v>
      </c>
      <c r="C38" s="2">
        <f>+[1]Depreciacion!D28</f>
        <v>911300</v>
      </c>
      <c r="E38" s="18"/>
      <c r="F38" s="10"/>
    </row>
    <row r="39" spans="2:8" ht="17.25" customHeight="1" x14ac:dyDescent="0.2">
      <c r="B39" s="3" t="s">
        <v>33</v>
      </c>
      <c r="C39" s="2">
        <v>2986751890.1100001</v>
      </c>
      <c r="E39" s="18"/>
    </row>
    <row r="40" spans="2:8" ht="17.25" customHeight="1" x14ac:dyDescent="0.25">
      <c r="B40" s="3" t="s">
        <v>34</v>
      </c>
      <c r="C40" s="2">
        <v>46233534.869999997</v>
      </c>
      <c r="E40" s="18"/>
      <c r="F40" s="9"/>
    </row>
    <row r="41" spans="2:8" x14ac:dyDescent="0.2">
      <c r="B41" s="11" t="s">
        <v>35</v>
      </c>
      <c r="C41" s="22">
        <f>SUM(C30:C40)</f>
        <v>3274972002.6999998</v>
      </c>
      <c r="E41" s="23"/>
    </row>
    <row r="42" spans="2:8" ht="9.75" customHeight="1" x14ac:dyDescent="0.2">
      <c r="F42" s="10"/>
    </row>
    <row r="43" spans="2:8" ht="13.5" thickBot="1" x14ac:dyDescent="0.25">
      <c r="B43" s="3" t="s">
        <v>36</v>
      </c>
      <c r="C43" s="24">
        <f>SUM(C27-C41)</f>
        <v>2370933372.3300037</v>
      </c>
      <c r="E43" s="10"/>
      <c r="F43" s="10"/>
      <c r="H43" s="2"/>
    </row>
    <row r="44" spans="2:8" ht="15.75" thickTop="1" x14ac:dyDescent="0.25">
      <c r="C44" s="3"/>
      <c r="E44" s="10"/>
      <c r="F44" s="10"/>
      <c r="G44" s="25"/>
      <c r="H44" s="2"/>
    </row>
    <row r="45" spans="2:8" ht="12" customHeight="1" x14ac:dyDescent="0.2">
      <c r="B45" s="3" t="s">
        <v>37</v>
      </c>
      <c r="C45" s="2">
        <f>+'[1]CONTS. EN PROCESO'!C20</f>
        <v>43338873.460000001</v>
      </c>
      <c r="F45" s="10"/>
    </row>
    <row r="46" spans="2:8" x14ac:dyDescent="0.2">
      <c r="B46" s="3" t="s">
        <v>38</v>
      </c>
      <c r="C46" s="26">
        <f>+'[1]Otros activos'!$B$27</f>
        <v>166000.00049999999</v>
      </c>
      <c r="F46" s="27"/>
    </row>
    <row r="47" spans="2:8" ht="7.5" customHeight="1" x14ac:dyDescent="0.2"/>
    <row r="48" spans="2:8" ht="13.5" thickBot="1" x14ac:dyDescent="0.25">
      <c r="B48" s="11" t="s">
        <v>39</v>
      </c>
      <c r="C48" s="28">
        <f>SUM(C43+C44+C45+C46+C16)</f>
        <v>3100249925.2105041</v>
      </c>
      <c r="F48" s="13"/>
      <c r="G48" s="3"/>
      <c r="H48" s="10"/>
    </row>
    <row r="49" spans="2:8" ht="9" customHeight="1" thickTop="1" x14ac:dyDescent="0.25">
      <c r="E49" s="9"/>
    </row>
    <row r="50" spans="2:8" x14ac:dyDescent="0.2">
      <c r="B50" s="7" t="s">
        <v>40</v>
      </c>
      <c r="H50" s="13"/>
    </row>
    <row r="51" spans="2:8" x14ac:dyDescent="0.2">
      <c r="B51" s="3" t="s">
        <v>41</v>
      </c>
      <c r="C51" s="29"/>
      <c r="E51" s="10"/>
    </row>
    <row r="52" spans="2:8" x14ac:dyDescent="0.2">
      <c r="B52" s="3" t="s">
        <v>42</v>
      </c>
      <c r="C52" s="2">
        <v>895520465.01999998</v>
      </c>
      <c r="D52" s="13"/>
    </row>
    <row r="53" spans="2:8" x14ac:dyDescent="0.2">
      <c r="B53" s="3" t="s">
        <v>43</v>
      </c>
      <c r="C53" s="2">
        <f>+'[1]Acum.  por pagar'!B23</f>
        <v>3710488.26</v>
      </c>
      <c r="D53" s="13"/>
      <c r="F53" s="10"/>
    </row>
    <row r="54" spans="2:8" ht="13.5" thickBot="1" x14ac:dyDescent="0.25">
      <c r="B54" s="3" t="s">
        <v>44</v>
      </c>
      <c r="C54" s="30">
        <f>SUM(C52:C53)</f>
        <v>899230953.27999997</v>
      </c>
      <c r="D54" s="13"/>
    </row>
    <row r="55" spans="2:8" ht="17.25" customHeight="1" thickTop="1" x14ac:dyDescent="0.25">
      <c r="D55" s="13"/>
      <c r="F55" s="9"/>
    </row>
    <row r="56" spans="2:8" ht="11.25" customHeight="1" x14ac:dyDescent="0.2">
      <c r="B56" s="3" t="s">
        <v>45</v>
      </c>
      <c r="E56" s="13"/>
      <c r="F56" s="10"/>
    </row>
    <row r="57" spans="2:8" ht="11.25" customHeight="1" x14ac:dyDescent="0.25">
      <c r="B57" s="11" t="s">
        <v>46</v>
      </c>
      <c r="C57" s="31">
        <f>SUM(C54+C56)</f>
        <v>899230953.27999997</v>
      </c>
      <c r="E57" s="13"/>
      <c r="F57" s="9"/>
    </row>
    <row r="58" spans="2:8" ht="15" x14ac:dyDescent="0.25">
      <c r="B58" s="7" t="s">
        <v>47</v>
      </c>
      <c r="D58" s="3"/>
      <c r="F58" s="9"/>
    </row>
    <row r="59" spans="2:8" ht="15" x14ac:dyDescent="0.25">
      <c r="B59" s="3" t="s">
        <v>48</v>
      </c>
      <c r="C59" s="10">
        <f>+[1]Utilidad!B22</f>
        <v>415996863.55000001</v>
      </c>
      <c r="D59" s="3"/>
      <c r="E59" s="10"/>
      <c r="F59" s="9"/>
    </row>
    <row r="60" spans="2:8" x14ac:dyDescent="0.2">
      <c r="B60" s="3" t="s">
        <v>49</v>
      </c>
      <c r="C60" s="10">
        <v>1739812281.3599999</v>
      </c>
      <c r="E60" s="18"/>
    </row>
    <row r="61" spans="2:8" ht="15" x14ac:dyDescent="0.25">
      <c r="B61" s="3" t="s">
        <v>50</v>
      </c>
      <c r="C61" s="10">
        <v>45209827.020000003</v>
      </c>
      <c r="E61" s="10"/>
      <c r="F61" s="9"/>
    </row>
    <row r="62" spans="2:8" ht="15.75" thickBot="1" x14ac:dyDescent="0.3">
      <c r="B62" s="3" t="s">
        <v>51</v>
      </c>
      <c r="C62" s="32">
        <f>SUM(C58:C61)</f>
        <v>2201018971.9299998</v>
      </c>
      <c r="E62" s="13"/>
      <c r="F62" s="9"/>
    </row>
    <row r="63" spans="2:8" ht="16.5" thickTop="1" thickBot="1" x14ac:dyDescent="0.3">
      <c r="B63" s="11" t="s">
        <v>52</v>
      </c>
      <c r="C63" s="28">
        <f>SUM(C57+C62)</f>
        <v>3100249925.21</v>
      </c>
      <c r="D63" s="9"/>
      <c r="E63" s="9"/>
      <c r="F63" s="9"/>
    </row>
    <row r="64" spans="2:8" ht="15.75" thickTop="1" x14ac:dyDescent="0.25">
      <c r="C64" s="10"/>
      <c r="E64" s="9"/>
      <c r="F64" s="10"/>
    </row>
    <row r="65" spans="2:6" x14ac:dyDescent="0.2">
      <c r="C65" s="10"/>
      <c r="F65" s="10"/>
    </row>
    <row r="66" spans="2:6" x14ac:dyDescent="0.2">
      <c r="C66" s="10"/>
      <c r="F66" s="10"/>
    </row>
    <row r="67" spans="2:6" x14ac:dyDescent="0.2">
      <c r="C67" s="10"/>
      <c r="F67" s="10"/>
    </row>
    <row r="68" spans="2:6" x14ac:dyDescent="0.2">
      <c r="C68" s="10"/>
      <c r="F68" s="10"/>
    </row>
    <row r="69" spans="2:6" x14ac:dyDescent="0.2">
      <c r="C69" s="10"/>
      <c r="F69" s="10"/>
    </row>
    <row r="70" spans="2:6" x14ac:dyDescent="0.2">
      <c r="B70" s="7" t="s">
        <v>53</v>
      </c>
      <c r="C70" s="33" t="s">
        <v>54</v>
      </c>
      <c r="D70" s="34"/>
    </row>
    <row r="71" spans="2:6" x14ac:dyDescent="0.2">
      <c r="B71" s="35" t="s">
        <v>55</v>
      </c>
      <c r="C71" s="36" t="s">
        <v>56</v>
      </c>
      <c r="D71" s="34"/>
    </row>
    <row r="72" spans="2:6" x14ac:dyDescent="0.2">
      <c r="B72" s="37" t="s">
        <v>57</v>
      </c>
      <c r="C72" s="36" t="s">
        <v>58</v>
      </c>
      <c r="D72" s="3"/>
      <c r="E72" s="38"/>
    </row>
    <row r="73" spans="2:6" x14ac:dyDescent="0.2">
      <c r="C73" s="3"/>
      <c r="D73" s="3"/>
    </row>
    <row r="74" spans="2:6" x14ac:dyDescent="0.2">
      <c r="C74" s="10"/>
      <c r="D74" s="3"/>
    </row>
    <row r="75" spans="2:6" x14ac:dyDescent="0.2">
      <c r="C75" s="10"/>
      <c r="D75" s="3"/>
    </row>
    <row r="76" spans="2:6" x14ac:dyDescent="0.2">
      <c r="E76" s="13"/>
    </row>
  </sheetData>
  <mergeCells count="6">
    <mergeCell ref="A8:D8"/>
    <mergeCell ref="B1:D1"/>
    <mergeCell ref="A4:D4"/>
    <mergeCell ref="A5:D5"/>
    <mergeCell ref="A6:D6"/>
    <mergeCell ref="A7:D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766F0-7559-4682-82AC-1C41A8BC28C2}">
  <dimension ref="A1:H76"/>
  <sheetViews>
    <sheetView topLeftCell="A31" workbookViewId="0">
      <selection activeCell="A31" sqref="A1:XFD1048576"/>
    </sheetView>
  </sheetViews>
  <sheetFormatPr baseColWidth="10" defaultRowHeight="12.75" x14ac:dyDescent="0.2"/>
  <cols>
    <col min="1" max="1" width="8" style="3" customWidth="1"/>
    <col min="2" max="2" width="70.85546875" style="3" customWidth="1"/>
    <col min="3" max="3" width="31.140625" style="2" customWidth="1"/>
    <col min="4" max="4" width="19.28515625" style="2" customWidth="1"/>
    <col min="5" max="5" width="20.5703125" style="2" customWidth="1"/>
    <col min="6" max="6" width="23.7109375" style="2" customWidth="1"/>
    <col min="7" max="7" width="25.140625" style="2" customWidth="1"/>
    <col min="8" max="8" width="18.42578125" style="3" bestFit="1" customWidth="1"/>
    <col min="9" max="16384" width="11.42578125" style="3"/>
  </cols>
  <sheetData>
    <row r="1" spans="1:8" ht="19.5" customHeight="1" x14ac:dyDescent="0.2">
      <c r="A1" s="1"/>
      <c r="B1" s="39"/>
      <c r="C1" s="39"/>
      <c r="D1" s="39"/>
    </row>
    <row r="2" spans="1:8" ht="18.75" customHeight="1" x14ac:dyDescent="0.2">
      <c r="A2" s="1"/>
      <c r="B2" s="4"/>
      <c r="C2" s="5"/>
      <c r="D2" s="4"/>
    </row>
    <row r="3" spans="1:8" ht="18.75" customHeight="1" x14ac:dyDescent="0.2">
      <c r="A3" s="1"/>
      <c r="B3" s="4"/>
      <c r="C3" s="6"/>
      <c r="D3" s="6"/>
    </row>
    <row r="4" spans="1:8" s="1" customFormat="1" ht="15" x14ac:dyDescent="0.25">
      <c r="A4" s="40" t="s">
        <v>0</v>
      </c>
      <c r="B4" s="40"/>
      <c r="C4" s="40"/>
      <c r="D4" s="40"/>
    </row>
    <row r="5" spans="1:8" s="1" customFormat="1" ht="14.25" x14ac:dyDescent="0.2">
      <c r="A5" s="39" t="s">
        <v>1</v>
      </c>
      <c r="B5" s="39"/>
      <c r="C5" s="39"/>
      <c r="D5" s="39"/>
    </row>
    <row r="6" spans="1:8" s="1" customFormat="1" ht="14.25" x14ac:dyDescent="0.2">
      <c r="A6" s="39" t="s">
        <v>2</v>
      </c>
      <c r="B6" s="39"/>
      <c r="C6" s="39"/>
      <c r="D6" s="39"/>
      <c r="E6" s="6"/>
      <c r="F6" s="6"/>
      <c r="G6" s="6"/>
    </row>
    <row r="7" spans="1:8" s="1" customFormat="1" ht="14.25" x14ac:dyDescent="0.2">
      <c r="A7" s="39" t="s">
        <v>60</v>
      </c>
      <c r="B7" s="39"/>
      <c r="C7" s="39"/>
      <c r="D7" s="39"/>
      <c r="E7" s="6"/>
      <c r="F7" s="6"/>
      <c r="G7" s="6"/>
    </row>
    <row r="8" spans="1:8" s="1" customFormat="1" ht="14.25" x14ac:dyDescent="0.2">
      <c r="A8" s="39" t="s">
        <v>4</v>
      </c>
      <c r="B8" s="39"/>
      <c r="C8" s="39"/>
      <c r="D8" s="39"/>
      <c r="E8" s="6"/>
      <c r="F8" s="6"/>
      <c r="G8" s="6"/>
    </row>
    <row r="9" spans="1:8" ht="9.75" customHeight="1" x14ac:dyDescent="0.2"/>
    <row r="10" spans="1:8" x14ac:dyDescent="0.2">
      <c r="B10" s="7" t="s">
        <v>5</v>
      </c>
    </row>
    <row r="11" spans="1:8" x14ac:dyDescent="0.2">
      <c r="B11" s="3" t="s">
        <v>6</v>
      </c>
    </row>
    <row r="12" spans="1:8" ht="15" x14ac:dyDescent="0.25">
      <c r="B12" s="3" t="s">
        <v>7</v>
      </c>
      <c r="C12" s="8">
        <v>195737196.5</v>
      </c>
      <c r="E12" s="9"/>
      <c r="F12" s="10" t="s">
        <v>8</v>
      </c>
    </row>
    <row r="13" spans="1:8" x14ac:dyDescent="0.2">
      <c r="B13" s="3" t="s">
        <v>9</v>
      </c>
      <c r="C13" s="2">
        <v>15363852.58</v>
      </c>
      <c r="E13" s="10"/>
      <c r="F13" s="10"/>
    </row>
    <row r="14" spans="1:8" ht="15" x14ac:dyDescent="0.25">
      <c r="B14" s="3" t="s">
        <v>10</v>
      </c>
      <c r="C14" s="2">
        <v>615683705.29999995</v>
      </c>
      <c r="E14" s="10"/>
      <c r="F14" s="9"/>
    </row>
    <row r="15" spans="1:8" ht="15" x14ac:dyDescent="0.25">
      <c r="B15" s="3" t="s">
        <v>11</v>
      </c>
      <c r="C15" s="2">
        <v>4585764.6399999997</v>
      </c>
      <c r="E15" s="9"/>
      <c r="F15" s="10"/>
    </row>
    <row r="16" spans="1:8" ht="15.75" thickBot="1" x14ac:dyDescent="0.3">
      <c r="B16" s="11" t="s">
        <v>12</v>
      </c>
      <c r="C16" s="12">
        <f>SUM(C12:C15)</f>
        <v>831370519.01999998</v>
      </c>
      <c r="D16" s="9"/>
      <c r="E16" s="9"/>
      <c r="F16" s="9"/>
      <c r="G16" s="10"/>
      <c r="H16" s="13"/>
    </row>
    <row r="17" spans="2:8" ht="20.25" customHeight="1" thickTop="1" x14ac:dyDescent="0.25">
      <c r="E17" s="9"/>
      <c r="F17" s="9"/>
      <c r="H17" s="13"/>
    </row>
    <row r="18" spans="2:8" ht="15" x14ac:dyDescent="0.25">
      <c r="B18" s="3" t="s">
        <v>13</v>
      </c>
      <c r="E18" s="9"/>
      <c r="F18" s="9"/>
      <c r="G18" s="14"/>
      <c r="H18" s="13"/>
    </row>
    <row r="19" spans="2:8" ht="15" x14ac:dyDescent="0.25">
      <c r="B19" s="3" t="s">
        <v>14</v>
      </c>
      <c r="C19" s="2">
        <f>+[1]Terreno!C31</f>
        <v>299352932</v>
      </c>
      <c r="E19" s="3"/>
      <c r="F19" s="9"/>
      <c r="G19" s="10"/>
    </row>
    <row r="20" spans="2:8" x14ac:dyDescent="0.2">
      <c r="B20" s="3" t="s">
        <v>15</v>
      </c>
      <c r="C20" s="2">
        <v>179132147.99000001</v>
      </c>
      <c r="F20" s="13"/>
      <c r="G20" s="10"/>
      <c r="H20" s="13"/>
    </row>
    <row r="21" spans="2:8" ht="15" x14ac:dyDescent="0.25">
      <c r="B21" s="3" t="s">
        <v>16</v>
      </c>
      <c r="C21" s="2">
        <v>57331220.840000004</v>
      </c>
      <c r="E21" s="9"/>
      <c r="G21" s="10"/>
      <c r="H21" s="13"/>
    </row>
    <row r="22" spans="2:8" x14ac:dyDescent="0.2">
      <c r="B22" s="3" t="s">
        <v>17</v>
      </c>
      <c r="C22" s="2">
        <f>+'[1]Equipo Militar'!C176</f>
        <v>4959183.5599999931</v>
      </c>
      <c r="E22" s="10"/>
      <c r="F22" s="15"/>
      <c r="G22" s="16"/>
      <c r="H22" s="13"/>
    </row>
    <row r="23" spans="2:8" ht="15" x14ac:dyDescent="0.25">
      <c r="B23" s="3" t="s">
        <v>18</v>
      </c>
      <c r="C23" s="2">
        <v>106233527.18000001</v>
      </c>
      <c r="E23" s="9"/>
      <c r="F23" s="15"/>
      <c r="G23" s="16"/>
      <c r="H23" s="13"/>
    </row>
    <row r="24" spans="2:8" x14ac:dyDescent="0.2">
      <c r="B24" s="3" t="s">
        <v>19</v>
      </c>
      <c r="C24" s="2">
        <v>52974568.68</v>
      </c>
      <c r="E24" s="10"/>
      <c r="F24" s="15"/>
      <c r="G24" s="16"/>
      <c r="H24" s="13"/>
    </row>
    <row r="25" spans="2:8" x14ac:dyDescent="0.2">
      <c r="B25" s="3" t="s">
        <v>20</v>
      </c>
      <c r="C25" s="17">
        <v>86302777.519999996</v>
      </c>
      <c r="E25" s="10"/>
      <c r="F25" s="15"/>
      <c r="G25" s="16"/>
      <c r="H25" s="13"/>
    </row>
    <row r="26" spans="2:8" x14ac:dyDescent="0.2">
      <c r="B26" s="3" t="s">
        <v>21</v>
      </c>
      <c r="C26" s="2">
        <f>+'[1]Equipos de Transporte Pesado'!D905</f>
        <v>4859684233.5800037</v>
      </c>
      <c r="E26" s="18"/>
      <c r="F26" s="19"/>
      <c r="G26" s="16"/>
      <c r="H26" s="13"/>
    </row>
    <row r="27" spans="2:8" ht="13.5" thickBot="1" x14ac:dyDescent="0.25">
      <c r="B27" s="11" t="s">
        <v>22</v>
      </c>
      <c r="C27" s="12">
        <f>SUM(C19:C26)</f>
        <v>5645970591.3500032</v>
      </c>
      <c r="F27" s="15"/>
      <c r="G27" s="16"/>
    </row>
    <row r="28" spans="2:8" ht="12" customHeight="1" thickTop="1" x14ac:dyDescent="0.2">
      <c r="E28" s="3"/>
      <c r="G28" s="16"/>
    </row>
    <row r="29" spans="2:8" x14ac:dyDescent="0.2">
      <c r="B29" s="3" t="s">
        <v>23</v>
      </c>
      <c r="E29" s="10"/>
      <c r="F29" s="20"/>
      <c r="G29" s="16"/>
    </row>
    <row r="30" spans="2:8" x14ac:dyDescent="0.2">
      <c r="B30" s="3" t="s">
        <v>24</v>
      </c>
      <c r="C30" s="2">
        <v>79209425.049999997</v>
      </c>
      <c r="E30" s="18"/>
      <c r="F30" s="20"/>
      <c r="G30" s="16"/>
    </row>
    <row r="31" spans="2:8" x14ac:dyDescent="0.2">
      <c r="B31" s="3" t="s">
        <v>25</v>
      </c>
      <c r="C31" s="2">
        <v>44955098.659999996</v>
      </c>
      <c r="E31" s="18"/>
      <c r="F31" s="20"/>
      <c r="G31" s="16"/>
    </row>
    <row r="32" spans="2:8" x14ac:dyDescent="0.2">
      <c r="B32" s="3" t="s">
        <v>26</v>
      </c>
      <c r="C32" s="2">
        <v>2960764.8</v>
      </c>
      <c r="E32" s="18"/>
    </row>
    <row r="33" spans="2:8" x14ac:dyDescent="0.2">
      <c r="B33" s="3" t="s">
        <v>27</v>
      </c>
      <c r="C33" s="2">
        <v>46186814.340000004</v>
      </c>
      <c r="E33" s="18"/>
    </row>
    <row r="34" spans="2:8" ht="19.5" customHeight="1" x14ac:dyDescent="0.2">
      <c r="B34" s="3" t="s">
        <v>28</v>
      </c>
      <c r="C34" s="2">
        <f>+[1]Depreciacion!D24</f>
        <v>3067593</v>
      </c>
      <c r="F34" s="21"/>
    </row>
    <row r="35" spans="2:8" ht="19.5" customHeight="1" x14ac:dyDescent="0.2">
      <c r="B35" s="3" t="s">
        <v>29</v>
      </c>
      <c r="C35" s="2">
        <v>39932643.270000003</v>
      </c>
    </row>
    <row r="36" spans="2:8" ht="19.5" customHeight="1" x14ac:dyDescent="0.2">
      <c r="B36" s="3" t="s">
        <v>30</v>
      </c>
      <c r="C36" s="2">
        <f>+[1]Depreciacion!D26</f>
        <v>21162821.190000001</v>
      </c>
    </row>
    <row r="37" spans="2:8" ht="19.5" customHeight="1" x14ac:dyDescent="0.2">
      <c r="B37" s="3" t="s">
        <v>31</v>
      </c>
      <c r="C37" s="2">
        <f>+[1]Depreciacion!D27</f>
        <v>5237877.8</v>
      </c>
      <c r="F37" s="16"/>
    </row>
    <row r="38" spans="2:8" ht="17.25" customHeight="1" x14ac:dyDescent="0.2">
      <c r="B38" s="3" t="s">
        <v>32</v>
      </c>
      <c r="C38" s="2">
        <f>+[1]Depreciacion!D28</f>
        <v>911300</v>
      </c>
      <c r="E38" s="18"/>
      <c r="F38" s="10"/>
    </row>
    <row r="39" spans="2:8" ht="17.25" customHeight="1" x14ac:dyDescent="0.2">
      <c r="B39" s="3" t="s">
        <v>33</v>
      </c>
      <c r="C39" s="2">
        <v>3024181326.75</v>
      </c>
      <c r="E39" s="18"/>
    </row>
    <row r="40" spans="2:8" ht="17.25" customHeight="1" x14ac:dyDescent="0.25">
      <c r="B40" s="3" t="s">
        <v>34</v>
      </c>
      <c r="C40" s="2">
        <v>46614489.07</v>
      </c>
      <c r="E40" s="18"/>
      <c r="F40" s="9"/>
    </row>
    <row r="41" spans="2:8" x14ac:dyDescent="0.2">
      <c r="B41" s="11" t="s">
        <v>35</v>
      </c>
      <c r="C41" s="22">
        <f>SUM(C30:C40)</f>
        <v>3314420153.9300003</v>
      </c>
      <c r="E41" s="23"/>
    </row>
    <row r="42" spans="2:8" ht="9.75" customHeight="1" x14ac:dyDescent="0.2">
      <c r="F42" s="10"/>
    </row>
    <row r="43" spans="2:8" ht="13.5" thickBot="1" x14ac:dyDescent="0.25">
      <c r="B43" s="3" t="s">
        <v>36</v>
      </c>
      <c r="C43" s="24">
        <f>SUM(C27-C41)</f>
        <v>2331550437.4200029</v>
      </c>
      <c r="E43" s="10"/>
      <c r="F43" s="10"/>
      <c r="H43" s="2"/>
    </row>
    <row r="44" spans="2:8" ht="15.75" thickTop="1" x14ac:dyDescent="0.25">
      <c r="C44" s="3"/>
      <c r="E44" s="10"/>
      <c r="F44" s="10"/>
      <c r="G44" s="25"/>
      <c r="H44" s="2"/>
    </row>
    <row r="45" spans="2:8" ht="12" customHeight="1" x14ac:dyDescent="0.2">
      <c r="B45" s="3" t="s">
        <v>37</v>
      </c>
      <c r="C45" s="2">
        <f>+'[1]CONTS. EN PROCESO'!C20</f>
        <v>43338873.460000001</v>
      </c>
      <c r="F45" s="10"/>
    </row>
    <row r="46" spans="2:8" x14ac:dyDescent="0.2">
      <c r="B46" s="3" t="s">
        <v>38</v>
      </c>
      <c r="C46" s="26">
        <f>+'[1]Otros activos'!$B$27</f>
        <v>166000.00049999999</v>
      </c>
      <c r="F46" s="27"/>
    </row>
    <row r="47" spans="2:8" ht="7.5" customHeight="1" x14ac:dyDescent="0.2"/>
    <row r="48" spans="2:8" ht="13.5" thickBot="1" x14ac:dyDescent="0.25">
      <c r="B48" s="11" t="s">
        <v>39</v>
      </c>
      <c r="C48" s="28">
        <f>SUM(C43+C44+C45+C46+C16)</f>
        <v>3206425829.9005032</v>
      </c>
      <c r="F48" s="13"/>
      <c r="G48" s="3"/>
      <c r="H48" s="10"/>
    </row>
    <row r="49" spans="2:8" ht="9" customHeight="1" thickTop="1" x14ac:dyDescent="0.25">
      <c r="E49" s="9"/>
    </row>
    <row r="50" spans="2:8" x14ac:dyDescent="0.2">
      <c r="B50" s="7" t="s">
        <v>40</v>
      </c>
      <c r="H50" s="13"/>
    </row>
    <row r="51" spans="2:8" x14ac:dyDescent="0.2">
      <c r="B51" s="3" t="s">
        <v>41</v>
      </c>
      <c r="C51" s="29"/>
      <c r="E51" s="10"/>
    </row>
    <row r="52" spans="2:8" x14ac:dyDescent="0.2">
      <c r="B52" s="3" t="s">
        <v>42</v>
      </c>
      <c r="C52" s="2">
        <v>971756490.86000001</v>
      </c>
      <c r="D52" s="13"/>
    </row>
    <row r="53" spans="2:8" x14ac:dyDescent="0.2">
      <c r="B53" s="3" t="s">
        <v>43</v>
      </c>
      <c r="C53" s="2">
        <f>+'[1]Acum.  por pagar'!B23</f>
        <v>3710488.26</v>
      </c>
      <c r="D53" s="13"/>
      <c r="F53" s="10"/>
    </row>
    <row r="54" spans="2:8" ht="13.5" thickBot="1" x14ac:dyDescent="0.25">
      <c r="B54" s="3" t="s">
        <v>44</v>
      </c>
      <c r="C54" s="30">
        <f>SUM(C52:C53)</f>
        <v>975466979.12</v>
      </c>
      <c r="D54" s="13"/>
    </row>
    <row r="55" spans="2:8" ht="17.25" customHeight="1" thickTop="1" x14ac:dyDescent="0.25">
      <c r="D55" s="13"/>
      <c r="F55" s="9"/>
    </row>
    <row r="56" spans="2:8" ht="11.25" customHeight="1" x14ac:dyDescent="0.2">
      <c r="B56" s="3" t="s">
        <v>45</v>
      </c>
      <c r="E56" s="13"/>
      <c r="F56" s="10"/>
    </row>
    <row r="57" spans="2:8" ht="11.25" customHeight="1" x14ac:dyDescent="0.25">
      <c r="B57" s="11" t="s">
        <v>46</v>
      </c>
      <c r="C57" s="31">
        <f>SUM(C54+C56)</f>
        <v>975466979.12</v>
      </c>
      <c r="E57" s="13"/>
      <c r="F57" s="9"/>
    </row>
    <row r="58" spans="2:8" ht="15" x14ac:dyDescent="0.25">
      <c r="B58" s="7" t="s">
        <v>47</v>
      </c>
      <c r="D58" s="3"/>
      <c r="F58" s="9"/>
    </row>
    <row r="59" spans="2:8" ht="15" x14ac:dyDescent="0.25">
      <c r="B59" s="3" t="s">
        <v>48</v>
      </c>
      <c r="C59" s="10">
        <f>+[1]Utilidad!B22</f>
        <v>415996863.55000001</v>
      </c>
      <c r="D59" s="3"/>
      <c r="E59" s="10"/>
      <c r="F59" s="9"/>
    </row>
    <row r="60" spans="2:8" x14ac:dyDescent="0.2">
      <c r="B60" s="3" t="s">
        <v>49</v>
      </c>
      <c r="C60" s="10">
        <v>1739582911.8800001</v>
      </c>
      <c r="E60" s="18"/>
    </row>
    <row r="61" spans="2:8" ht="15" x14ac:dyDescent="0.25">
      <c r="B61" s="3" t="s">
        <v>50</v>
      </c>
      <c r="C61" s="10">
        <v>75379075.349999994</v>
      </c>
      <c r="E61" s="10"/>
      <c r="F61" s="9"/>
    </row>
    <row r="62" spans="2:8" ht="15.75" thickBot="1" x14ac:dyDescent="0.3">
      <c r="B62" s="3" t="s">
        <v>51</v>
      </c>
      <c r="C62" s="32">
        <f>SUM(C58:C61)</f>
        <v>2230958850.7800002</v>
      </c>
      <c r="E62" s="13"/>
      <c r="F62" s="9"/>
    </row>
    <row r="63" spans="2:8" ht="16.5" thickTop="1" thickBot="1" x14ac:dyDescent="0.3">
      <c r="B63" s="11" t="s">
        <v>52</v>
      </c>
      <c r="C63" s="28">
        <f>SUM(C57+C62)</f>
        <v>3206425829.9000001</v>
      </c>
      <c r="D63" s="9"/>
      <c r="E63" s="9"/>
      <c r="F63" s="9"/>
    </row>
    <row r="64" spans="2:8" ht="15.75" thickTop="1" x14ac:dyDescent="0.25">
      <c r="C64" s="10"/>
      <c r="E64" s="9"/>
      <c r="F64" s="10"/>
    </row>
    <row r="65" spans="2:6" x14ac:dyDescent="0.2">
      <c r="C65" s="10"/>
      <c r="F65" s="10"/>
    </row>
    <row r="66" spans="2:6" x14ac:dyDescent="0.2">
      <c r="C66" s="10"/>
      <c r="F66" s="10"/>
    </row>
    <row r="67" spans="2:6" x14ac:dyDescent="0.2">
      <c r="C67" s="10"/>
      <c r="F67" s="10"/>
    </row>
    <row r="68" spans="2:6" x14ac:dyDescent="0.2">
      <c r="C68" s="10"/>
      <c r="F68" s="10"/>
    </row>
    <row r="69" spans="2:6" x14ac:dyDescent="0.2">
      <c r="C69" s="10"/>
      <c r="F69" s="10"/>
    </row>
    <row r="70" spans="2:6" x14ac:dyDescent="0.2">
      <c r="B70" s="7" t="s">
        <v>53</v>
      </c>
      <c r="C70" s="33" t="s">
        <v>54</v>
      </c>
      <c r="D70" s="34"/>
    </row>
    <row r="71" spans="2:6" x14ac:dyDescent="0.2">
      <c r="B71" s="35" t="s">
        <v>55</v>
      </c>
      <c r="C71" s="36" t="s">
        <v>56</v>
      </c>
      <c r="D71" s="34"/>
    </row>
    <row r="72" spans="2:6" x14ac:dyDescent="0.2">
      <c r="B72" s="37" t="s">
        <v>57</v>
      </c>
      <c r="C72" s="36" t="s">
        <v>58</v>
      </c>
      <c r="D72" s="3"/>
      <c r="E72" s="38"/>
    </row>
    <row r="73" spans="2:6" x14ac:dyDescent="0.2">
      <c r="C73" s="3"/>
      <c r="D73" s="3"/>
    </row>
    <row r="74" spans="2:6" x14ac:dyDescent="0.2">
      <c r="C74" s="10"/>
      <c r="D74" s="3"/>
    </row>
    <row r="75" spans="2:6" x14ac:dyDescent="0.2">
      <c r="C75" s="10"/>
      <c r="D75" s="3"/>
    </row>
    <row r="76" spans="2:6" x14ac:dyDescent="0.2">
      <c r="E76" s="13"/>
    </row>
  </sheetData>
  <mergeCells count="6">
    <mergeCell ref="A8:D8"/>
    <mergeCell ref="B1:D1"/>
    <mergeCell ref="A4:D4"/>
    <mergeCell ref="A5:D5"/>
    <mergeCell ref="A6:D6"/>
    <mergeCell ref="A7:D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9C8B4-C4FE-4109-BBA1-35F7722FED37}">
  <dimension ref="A1:H76"/>
  <sheetViews>
    <sheetView tabSelected="1" workbookViewId="0">
      <selection activeCell="E56" sqref="E56"/>
    </sheetView>
  </sheetViews>
  <sheetFormatPr baseColWidth="10" defaultRowHeight="12.75" x14ac:dyDescent="0.2"/>
  <cols>
    <col min="1" max="1" width="8" style="3" customWidth="1"/>
    <col min="2" max="2" width="70.85546875" style="3" customWidth="1"/>
    <col min="3" max="3" width="31.140625" style="2" customWidth="1"/>
    <col min="4" max="4" width="19.28515625" style="2" customWidth="1"/>
    <col min="5" max="5" width="20.5703125" style="2" customWidth="1"/>
    <col min="6" max="6" width="23.7109375" style="2" customWidth="1"/>
    <col min="7" max="7" width="25.140625" style="2" customWidth="1"/>
    <col min="8" max="8" width="18.42578125" style="3" bestFit="1" customWidth="1"/>
    <col min="9" max="16384" width="11.42578125" style="3"/>
  </cols>
  <sheetData>
    <row r="1" spans="1:8" ht="19.5" customHeight="1" x14ac:dyDescent="0.2">
      <c r="A1" s="1"/>
      <c r="B1" s="39"/>
      <c r="C1" s="39"/>
      <c r="D1" s="39"/>
    </row>
    <row r="2" spans="1:8" ht="18.75" customHeight="1" x14ac:dyDescent="0.2">
      <c r="A2" s="1"/>
      <c r="B2" s="4"/>
      <c r="C2" s="5"/>
      <c r="D2" s="4"/>
    </row>
    <row r="3" spans="1:8" ht="18.75" customHeight="1" x14ac:dyDescent="0.2">
      <c r="A3" s="1"/>
      <c r="B3" s="4"/>
      <c r="C3" s="6"/>
      <c r="D3" s="6"/>
    </row>
    <row r="4" spans="1:8" s="1" customFormat="1" ht="15" x14ac:dyDescent="0.25">
      <c r="A4" s="40" t="s">
        <v>0</v>
      </c>
      <c r="B4" s="40"/>
      <c r="C4" s="40"/>
      <c r="D4" s="40"/>
    </row>
    <row r="5" spans="1:8" s="1" customFormat="1" ht="14.25" x14ac:dyDescent="0.2">
      <c r="A5" s="39" t="s">
        <v>1</v>
      </c>
      <c r="B5" s="39"/>
      <c r="C5" s="39"/>
      <c r="D5" s="39"/>
    </row>
    <row r="6" spans="1:8" s="1" customFormat="1" ht="14.25" x14ac:dyDescent="0.2">
      <c r="A6" s="39" t="s">
        <v>2</v>
      </c>
      <c r="B6" s="39"/>
      <c r="C6" s="39"/>
      <c r="D6" s="39"/>
      <c r="E6" s="6"/>
      <c r="F6" s="6"/>
      <c r="G6" s="6"/>
    </row>
    <row r="7" spans="1:8" s="1" customFormat="1" ht="14.25" x14ac:dyDescent="0.2">
      <c r="A7" s="39" t="s">
        <v>61</v>
      </c>
      <c r="B7" s="39"/>
      <c r="C7" s="39"/>
      <c r="D7" s="39"/>
      <c r="E7" s="6"/>
      <c r="F7" s="6"/>
      <c r="G7" s="6"/>
    </row>
    <row r="8" spans="1:8" s="1" customFormat="1" ht="14.25" x14ac:dyDescent="0.2">
      <c r="A8" s="39" t="s">
        <v>4</v>
      </c>
      <c r="B8" s="39"/>
      <c r="C8" s="39"/>
      <c r="D8" s="39"/>
      <c r="E8" s="6"/>
      <c r="F8" s="6"/>
      <c r="G8" s="6"/>
    </row>
    <row r="9" spans="1:8" ht="9.75" customHeight="1" x14ac:dyDescent="0.2"/>
    <row r="10" spans="1:8" x14ac:dyDescent="0.2">
      <c r="B10" s="7" t="s">
        <v>5</v>
      </c>
    </row>
    <row r="11" spans="1:8" x14ac:dyDescent="0.2">
      <c r="B11" s="3" t="s">
        <v>6</v>
      </c>
    </row>
    <row r="12" spans="1:8" ht="15" x14ac:dyDescent="0.25">
      <c r="B12" s="3" t="s">
        <v>7</v>
      </c>
      <c r="C12" s="8">
        <v>129814527.98</v>
      </c>
      <c r="E12" s="9"/>
      <c r="F12" s="10" t="s">
        <v>8</v>
      </c>
    </row>
    <row r="13" spans="1:8" x14ac:dyDescent="0.2">
      <c r="B13" s="3" t="s">
        <v>9</v>
      </c>
      <c r="C13" s="2">
        <v>15359112.58</v>
      </c>
      <c r="E13" s="10"/>
      <c r="F13" s="10"/>
    </row>
    <row r="14" spans="1:8" ht="15" x14ac:dyDescent="0.25">
      <c r="B14" s="3" t="s">
        <v>10</v>
      </c>
      <c r="C14" s="2">
        <v>577403196.04999995</v>
      </c>
      <c r="E14" s="10"/>
      <c r="F14" s="9"/>
    </row>
    <row r="15" spans="1:8" ht="15" x14ac:dyDescent="0.25">
      <c r="B15" s="3" t="s">
        <v>11</v>
      </c>
      <c r="C15" s="2">
        <v>4585764.6399999997</v>
      </c>
      <c r="E15" s="9"/>
      <c r="F15" s="10"/>
    </row>
    <row r="16" spans="1:8" ht="15.75" thickBot="1" x14ac:dyDescent="0.3">
      <c r="B16" s="11" t="s">
        <v>12</v>
      </c>
      <c r="C16" s="12">
        <f>SUM(C12:C15)</f>
        <v>727162601.24999988</v>
      </c>
      <c r="D16" s="9"/>
      <c r="E16" s="9"/>
      <c r="F16" s="9"/>
      <c r="G16" s="10"/>
      <c r="H16" s="13"/>
    </row>
    <row r="17" spans="2:8" ht="20.25" customHeight="1" thickTop="1" x14ac:dyDescent="0.25">
      <c r="E17" s="9"/>
      <c r="F17" s="9"/>
      <c r="H17" s="13"/>
    </row>
    <row r="18" spans="2:8" ht="15" x14ac:dyDescent="0.25">
      <c r="B18" s="3" t="s">
        <v>13</v>
      </c>
      <c r="E18" s="9"/>
      <c r="F18" s="9"/>
      <c r="G18" s="14"/>
      <c r="H18" s="13"/>
    </row>
    <row r="19" spans="2:8" ht="15" x14ac:dyDescent="0.25">
      <c r="B19" s="3" t="s">
        <v>14</v>
      </c>
      <c r="C19" s="2">
        <f>+[1]Terreno!C31</f>
        <v>299352932</v>
      </c>
      <c r="E19" s="3"/>
      <c r="F19" s="9"/>
      <c r="G19" s="10"/>
    </row>
    <row r="20" spans="2:8" x14ac:dyDescent="0.2">
      <c r="B20" s="3" t="s">
        <v>15</v>
      </c>
      <c r="C20" s="2">
        <v>179132147.99000001</v>
      </c>
      <c r="F20" s="13"/>
      <c r="G20" s="10"/>
      <c r="H20" s="13"/>
    </row>
    <row r="21" spans="2:8" ht="15" x14ac:dyDescent="0.25">
      <c r="B21" s="3" t="s">
        <v>16</v>
      </c>
      <c r="C21" s="2">
        <v>59615793.840000004</v>
      </c>
      <c r="E21" s="9"/>
      <c r="G21" s="10"/>
      <c r="H21" s="13"/>
    </row>
    <row r="22" spans="2:8" x14ac:dyDescent="0.2">
      <c r="B22" s="3" t="s">
        <v>17</v>
      </c>
      <c r="C22" s="2">
        <f>+'[1]Equipo Militar'!C176</f>
        <v>4959183.5599999931</v>
      </c>
      <c r="E22" s="10"/>
      <c r="F22" s="15"/>
      <c r="G22" s="16"/>
      <c r="H22" s="13"/>
    </row>
    <row r="23" spans="2:8" ht="15" x14ac:dyDescent="0.25">
      <c r="B23" s="3" t="s">
        <v>18</v>
      </c>
      <c r="C23" s="2">
        <v>107282334.31</v>
      </c>
      <c r="E23" s="9"/>
      <c r="F23" s="15"/>
      <c r="G23" s="16"/>
      <c r="H23" s="13"/>
    </row>
    <row r="24" spans="2:8" x14ac:dyDescent="0.2">
      <c r="B24" s="3" t="s">
        <v>19</v>
      </c>
      <c r="C24" s="2">
        <v>52974568.68</v>
      </c>
      <c r="E24" s="10"/>
      <c r="F24" s="15"/>
      <c r="G24" s="16"/>
      <c r="H24" s="13"/>
    </row>
    <row r="25" spans="2:8" x14ac:dyDescent="0.2">
      <c r="B25" s="3" t="s">
        <v>20</v>
      </c>
      <c r="C25" s="17">
        <v>86302777.519999996</v>
      </c>
      <c r="E25" s="10"/>
      <c r="F25" s="15"/>
      <c r="G25" s="16"/>
      <c r="H25" s="13"/>
    </row>
    <row r="26" spans="2:8" x14ac:dyDescent="0.2">
      <c r="B26" s="3" t="s">
        <v>21</v>
      </c>
      <c r="C26" s="2">
        <f>+'[1]Equipos de Transporte Pesado'!D905</f>
        <v>4859684233.5800037</v>
      </c>
      <c r="E26" s="18"/>
      <c r="F26" s="19"/>
      <c r="G26" s="16"/>
      <c r="H26" s="13"/>
    </row>
    <row r="27" spans="2:8" ht="13.5" thickBot="1" x14ac:dyDescent="0.25">
      <c r="B27" s="11" t="s">
        <v>22</v>
      </c>
      <c r="C27" s="12">
        <f>SUM(C19:C26)</f>
        <v>5649303971.4800034</v>
      </c>
      <c r="F27" s="15"/>
      <c r="G27" s="16"/>
    </row>
    <row r="28" spans="2:8" ht="12" customHeight="1" thickTop="1" x14ac:dyDescent="0.2">
      <c r="E28" s="3"/>
      <c r="G28" s="16"/>
    </row>
    <row r="29" spans="2:8" x14ac:dyDescent="0.2">
      <c r="B29" s="3" t="s">
        <v>23</v>
      </c>
      <c r="E29" s="10"/>
      <c r="F29" s="20"/>
      <c r="G29" s="16"/>
    </row>
    <row r="30" spans="2:8" x14ac:dyDescent="0.2">
      <c r="B30" s="3" t="s">
        <v>24</v>
      </c>
      <c r="C30" s="2">
        <v>79556892.239999995</v>
      </c>
      <c r="E30" s="18"/>
      <c r="F30" s="20"/>
      <c r="G30" s="16"/>
    </row>
    <row r="31" spans="2:8" x14ac:dyDescent="0.2">
      <c r="B31" s="3" t="s">
        <v>25</v>
      </c>
      <c r="C31" s="2">
        <v>45170511.560000002</v>
      </c>
      <c r="E31" s="18"/>
      <c r="F31" s="20"/>
      <c r="G31" s="16"/>
    </row>
    <row r="32" spans="2:8" x14ac:dyDescent="0.2">
      <c r="B32" s="3" t="s">
        <v>26</v>
      </c>
      <c r="C32" s="2">
        <v>2963059.86</v>
      </c>
      <c r="E32" s="18"/>
    </row>
    <row r="33" spans="2:8" x14ac:dyDescent="0.2">
      <c r="B33" s="3" t="s">
        <v>27</v>
      </c>
      <c r="C33" s="2">
        <v>46803549.799999997</v>
      </c>
      <c r="E33" s="18"/>
    </row>
    <row r="34" spans="2:8" ht="19.5" customHeight="1" x14ac:dyDescent="0.2">
      <c r="B34" s="3" t="s">
        <v>28</v>
      </c>
      <c r="C34" s="2">
        <f>+[1]Depreciacion!D24</f>
        <v>3067593</v>
      </c>
      <c r="F34" s="21"/>
    </row>
    <row r="35" spans="2:8" ht="19.5" customHeight="1" x14ac:dyDescent="0.2">
      <c r="B35" s="3" t="s">
        <v>29</v>
      </c>
      <c r="C35" s="2">
        <v>40399716.420000002</v>
      </c>
    </row>
    <row r="36" spans="2:8" ht="19.5" customHeight="1" x14ac:dyDescent="0.2">
      <c r="B36" s="3" t="s">
        <v>30</v>
      </c>
      <c r="C36" s="2">
        <f>+[1]Depreciacion!D26</f>
        <v>21162821.190000001</v>
      </c>
    </row>
    <row r="37" spans="2:8" ht="19.5" customHeight="1" x14ac:dyDescent="0.2">
      <c r="B37" s="3" t="s">
        <v>31</v>
      </c>
      <c r="C37" s="2">
        <f>+[1]Depreciacion!D27</f>
        <v>5237877.8</v>
      </c>
      <c r="F37" s="16"/>
    </row>
    <row r="38" spans="2:8" ht="17.25" customHeight="1" x14ac:dyDescent="0.2">
      <c r="B38" s="3" t="s">
        <v>32</v>
      </c>
      <c r="C38" s="2">
        <f>+[1]Depreciacion!D28</f>
        <v>911300</v>
      </c>
      <c r="E38" s="18"/>
      <c r="F38" s="10"/>
    </row>
    <row r="39" spans="2:8" ht="17.25" customHeight="1" x14ac:dyDescent="0.2">
      <c r="B39" s="3" t="s">
        <v>33</v>
      </c>
      <c r="C39" s="2">
        <v>3061593047.3800001</v>
      </c>
      <c r="E39" s="18"/>
    </row>
    <row r="40" spans="2:8" ht="17.25" customHeight="1" x14ac:dyDescent="0.25">
      <c r="B40" s="3" t="s">
        <v>34</v>
      </c>
      <c r="C40" s="2">
        <v>46983242.340000004</v>
      </c>
      <c r="E40" s="18"/>
      <c r="F40" s="9"/>
    </row>
    <row r="41" spans="2:8" x14ac:dyDescent="0.2">
      <c r="B41" s="11" t="s">
        <v>35</v>
      </c>
      <c r="C41" s="22">
        <f>SUM(C30:C40)</f>
        <v>3353849611.5900002</v>
      </c>
      <c r="E41" s="23"/>
    </row>
    <row r="42" spans="2:8" ht="9.75" customHeight="1" x14ac:dyDescent="0.2">
      <c r="F42" s="10"/>
    </row>
    <row r="43" spans="2:8" ht="13.5" thickBot="1" x14ac:dyDescent="0.25">
      <c r="B43" s="3" t="s">
        <v>36</v>
      </c>
      <c r="C43" s="24">
        <f>SUM(C27-C41)</f>
        <v>2295454359.8900032</v>
      </c>
      <c r="E43" s="10"/>
      <c r="F43" s="10"/>
      <c r="H43" s="2"/>
    </row>
    <row r="44" spans="2:8" ht="15.75" thickTop="1" x14ac:dyDescent="0.25">
      <c r="C44" s="3"/>
      <c r="E44" s="10"/>
      <c r="F44" s="10"/>
      <c r="G44" s="25"/>
      <c r="H44" s="2"/>
    </row>
    <row r="45" spans="2:8" ht="12" customHeight="1" x14ac:dyDescent="0.2">
      <c r="B45" s="3" t="s">
        <v>37</v>
      </c>
      <c r="C45" s="2">
        <f>+'[1]CONTS. EN PROCESO'!C20</f>
        <v>43338873.460000001</v>
      </c>
      <c r="F45" s="10"/>
    </row>
    <row r="46" spans="2:8" x14ac:dyDescent="0.2">
      <c r="B46" s="3" t="s">
        <v>38</v>
      </c>
      <c r="C46" s="26">
        <f>+'[1]Otros activos'!$B$27</f>
        <v>166000.00049999999</v>
      </c>
      <c r="F46" s="27"/>
    </row>
    <row r="47" spans="2:8" ht="7.5" customHeight="1" x14ac:dyDescent="0.2"/>
    <row r="48" spans="2:8" ht="13.5" thickBot="1" x14ac:dyDescent="0.25">
      <c r="B48" s="11" t="s">
        <v>39</v>
      </c>
      <c r="C48" s="28">
        <f>SUM(C43+C44+C45+C46+C16)</f>
        <v>3066121834.6005034</v>
      </c>
      <c r="F48" s="13"/>
      <c r="G48" s="3"/>
      <c r="H48" s="10"/>
    </row>
    <row r="49" spans="2:8" ht="9" customHeight="1" thickTop="1" x14ac:dyDescent="0.25">
      <c r="E49" s="9"/>
    </row>
    <row r="50" spans="2:8" x14ac:dyDescent="0.2">
      <c r="B50" s="7" t="s">
        <v>40</v>
      </c>
      <c r="H50" s="13"/>
    </row>
    <row r="51" spans="2:8" x14ac:dyDescent="0.2">
      <c r="B51" s="3" t="s">
        <v>41</v>
      </c>
      <c r="C51" s="29"/>
      <c r="E51" s="10"/>
    </row>
    <row r="52" spans="2:8" x14ac:dyDescent="0.2">
      <c r="B52" s="3" t="s">
        <v>42</v>
      </c>
      <c r="C52" s="2">
        <v>979359904.24000001</v>
      </c>
      <c r="D52" s="13"/>
    </row>
    <row r="53" spans="2:8" x14ac:dyDescent="0.2">
      <c r="B53" s="3" t="s">
        <v>43</v>
      </c>
      <c r="C53" s="2">
        <f>+'[1]Acum.  por pagar'!B23</f>
        <v>3710488.26</v>
      </c>
      <c r="D53" s="13"/>
      <c r="F53" s="10"/>
    </row>
    <row r="54" spans="2:8" ht="13.5" thickBot="1" x14ac:dyDescent="0.25">
      <c r="B54" s="3" t="s">
        <v>44</v>
      </c>
      <c r="C54" s="30">
        <f>SUM(C52:C53)</f>
        <v>983070392.5</v>
      </c>
      <c r="D54" s="13"/>
    </row>
    <row r="55" spans="2:8" ht="17.25" customHeight="1" thickTop="1" x14ac:dyDescent="0.25">
      <c r="D55" s="13"/>
      <c r="F55" s="9"/>
    </row>
    <row r="56" spans="2:8" ht="11.25" customHeight="1" x14ac:dyDescent="0.2">
      <c r="B56" s="3" t="s">
        <v>45</v>
      </c>
      <c r="E56" s="13"/>
      <c r="F56" s="10"/>
    </row>
    <row r="57" spans="2:8" ht="11.25" customHeight="1" x14ac:dyDescent="0.25">
      <c r="B57" s="11" t="s">
        <v>46</v>
      </c>
      <c r="C57" s="31">
        <f>SUM(C54+C56)</f>
        <v>983070392.5</v>
      </c>
      <c r="E57" s="13"/>
      <c r="F57" s="9"/>
    </row>
    <row r="58" spans="2:8" ht="15" x14ac:dyDescent="0.25">
      <c r="B58" s="7" t="s">
        <v>47</v>
      </c>
      <c r="D58" s="3"/>
      <c r="F58" s="9"/>
    </row>
    <row r="59" spans="2:8" ht="15" x14ac:dyDescent="0.25">
      <c r="B59" s="3" t="s">
        <v>48</v>
      </c>
      <c r="C59" s="10">
        <f>+[1]Utilidad!B22</f>
        <v>415996863.55000001</v>
      </c>
      <c r="D59" s="3"/>
      <c r="E59" s="10"/>
      <c r="F59" s="9"/>
    </row>
    <row r="60" spans="2:8" x14ac:dyDescent="0.2">
      <c r="B60" s="3" t="s">
        <v>49</v>
      </c>
      <c r="C60" s="10">
        <v>1739630712.1800001</v>
      </c>
      <c r="E60" s="18"/>
    </row>
    <row r="61" spans="2:8" ht="15" x14ac:dyDescent="0.25">
      <c r="B61" s="3" t="s">
        <v>50</v>
      </c>
      <c r="C61" s="10">
        <v>-72576133.629999995</v>
      </c>
      <c r="E61" s="10"/>
      <c r="F61" s="9"/>
    </row>
    <row r="62" spans="2:8" ht="15.75" thickBot="1" x14ac:dyDescent="0.3">
      <c r="B62" s="3" t="s">
        <v>51</v>
      </c>
      <c r="C62" s="32">
        <f>SUM(C58:C61)</f>
        <v>2083051442.0999999</v>
      </c>
      <c r="E62" s="13"/>
      <c r="F62" s="9"/>
    </row>
    <row r="63" spans="2:8" ht="16.5" thickTop="1" thickBot="1" x14ac:dyDescent="0.3">
      <c r="B63" s="11" t="s">
        <v>52</v>
      </c>
      <c r="C63" s="28">
        <f>SUM(C57+C62)</f>
        <v>3066121834.5999999</v>
      </c>
      <c r="D63" s="9"/>
      <c r="E63" s="9"/>
      <c r="F63" s="9"/>
    </row>
    <row r="64" spans="2:8" ht="15.75" thickTop="1" x14ac:dyDescent="0.25">
      <c r="C64" s="10"/>
      <c r="E64" s="9"/>
      <c r="F64" s="10"/>
    </row>
    <row r="65" spans="2:6" x14ac:dyDescent="0.2">
      <c r="C65" s="10"/>
      <c r="F65" s="10"/>
    </row>
    <row r="66" spans="2:6" x14ac:dyDescent="0.2">
      <c r="C66" s="10"/>
      <c r="F66" s="10"/>
    </row>
    <row r="67" spans="2:6" x14ac:dyDescent="0.2">
      <c r="C67" s="10"/>
      <c r="F67" s="10"/>
    </row>
    <row r="68" spans="2:6" x14ac:dyDescent="0.2">
      <c r="C68" s="10"/>
      <c r="F68" s="10"/>
    </row>
    <row r="69" spans="2:6" x14ac:dyDescent="0.2">
      <c r="C69" s="10"/>
      <c r="F69" s="10"/>
    </row>
    <row r="70" spans="2:6" x14ac:dyDescent="0.2">
      <c r="B70" s="7" t="s">
        <v>53</v>
      </c>
      <c r="C70" s="33" t="s">
        <v>54</v>
      </c>
      <c r="D70" s="34"/>
    </row>
    <row r="71" spans="2:6" x14ac:dyDescent="0.2">
      <c r="B71" s="35" t="s">
        <v>55</v>
      </c>
      <c r="C71" s="36" t="s">
        <v>56</v>
      </c>
      <c r="D71" s="34"/>
    </row>
    <row r="72" spans="2:6" x14ac:dyDescent="0.2">
      <c r="B72" s="37" t="s">
        <v>57</v>
      </c>
      <c r="C72" s="36" t="s">
        <v>58</v>
      </c>
      <c r="D72" s="3"/>
      <c r="E72" s="38"/>
    </row>
    <row r="73" spans="2:6" x14ac:dyDescent="0.2">
      <c r="C73" s="3"/>
      <c r="D73" s="3"/>
    </row>
    <row r="74" spans="2:6" x14ac:dyDescent="0.2">
      <c r="C74" s="10"/>
      <c r="D74" s="3"/>
    </row>
    <row r="75" spans="2:6" x14ac:dyDescent="0.2">
      <c r="C75" s="10"/>
      <c r="D75" s="3"/>
    </row>
    <row r="76" spans="2:6" x14ac:dyDescent="0.2">
      <c r="E76" s="13"/>
    </row>
  </sheetData>
  <mergeCells count="6">
    <mergeCell ref="A8:D8"/>
    <mergeCell ref="B1:D1"/>
    <mergeCell ref="A4:D4"/>
    <mergeCell ref="A5:D5"/>
    <mergeCell ref="A6:D6"/>
    <mergeCell ref="A7:D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2BACD-E29C-4215-88A6-9EEFA9B7C7D5}">
  <dimension ref="A1:H76"/>
  <sheetViews>
    <sheetView topLeftCell="A12" workbookViewId="0">
      <selection activeCell="C32" sqref="C32"/>
    </sheetView>
  </sheetViews>
  <sheetFormatPr baseColWidth="10" defaultRowHeight="12.75" x14ac:dyDescent="0.2"/>
  <cols>
    <col min="1" max="1" width="8" style="3" customWidth="1"/>
    <col min="2" max="2" width="70.85546875" style="3" customWidth="1"/>
    <col min="3" max="3" width="31.140625" style="2" customWidth="1"/>
    <col min="4" max="4" width="19.28515625" style="2" customWidth="1"/>
    <col min="5" max="5" width="20.5703125" style="2" customWidth="1"/>
    <col min="6" max="6" width="23.7109375" style="2" customWidth="1"/>
    <col min="7" max="7" width="25.140625" style="2" customWidth="1"/>
    <col min="8" max="8" width="18.42578125" style="3" bestFit="1" customWidth="1"/>
    <col min="9" max="16384" width="11.42578125" style="3"/>
  </cols>
  <sheetData>
    <row r="1" spans="1:8" ht="19.5" customHeight="1" x14ac:dyDescent="0.2">
      <c r="A1" s="1"/>
      <c r="B1" s="39"/>
      <c r="C1" s="39"/>
      <c r="D1" s="39"/>
    </row>
    <row r="2" spans="1:8" ht="18.75" customHeight="1" x14ac:dyDescent="0.2">
      <c r="A2" s="1"/>
      <c r="B2" s="4"/>
      <c r="C2" s="5"/>
      <c r="D2" s="4"/>
    </row>
    <row r="3" spans="1:8" ht="18.75" customHeight="1" x14ac:dyDescent="0.2">
      <c r="A3" s="1"/>
      <c r="B3" s="4"/>
      <c r="C3" s="6"/>
      <c r="D3" s="6"/>
    </row>
    <row r="4" spans="1:8" s="1" customFormat="1" ht="15" x14ac:dyDescent="0.25">
      <c r="A4" s="40" t="s">
        <v>0</v>
      </c>
      <c r="B4" s="40"/>
      <c r="C4" s="40"/>
      <c r="D4" s="40"/>
    </row>
    <row r="5" spans="1:8" s="1" customFormat="1" ht="14.25" x14ac:dyDescent="0.2">
      <c r="A5" s="39" t="s">
        <v>1</v>
      </c>
      <c r="B5" s="39"/>
      <c r="C5" s="39"/>
      <c r="D5" s="39"/>
    </row>
    <row r="6" spans="1:8" s="1" customFormat="1" ht="14.25" x14ac:dyDescent="0.2">
      <c r="A6" s="39" t="s">
        <v>2</v>
      </c>
      <c r="B6" s="39"/>
      <c r="C6" s="39"/>
      <c r="D6" s="39"/>
      <c r="E6" s="6"/>
      <c r="F6" s="6"/>
      <c r="G6" s="6"/>
    </row>
    <row r="7" spans="1:8" s="1" customFormat="1" ht="14.25" x14ac:dyDescent="0.2">
      <c r="A7" s="39" t="s">
        <v>3</v>
      </c>
      <c r="B7" s="39"/>
      <c r="C7" s="39"/>
      <c r="D7" s="39"/>
      <c r="E7" s="6"/>
      <c r="F7" s="6"/>
      <c r="G7" s="6"/>
    </row>
    <row r="8" spans="1:8" s="1" customFormat="1" ht="14.25" x14ac:dyDescent="0.2">
      <c r="A8" s="39" t="s">
        <v>4</v>
      </c>
      <c r="B8" s="39"/>
      <c r="C8" s="39"/>
      <c r="D8" s="39"/>
      <c r="E8" s="6"/>
      <c r="F8" s="6"/>
      <c r="G8" s="6"/>
    </row>
    <row r="9" spans="1:8" ht="9.75" customHeight="1" x14ac:dyDescent="0.2"/>
    <row r="10" spans="1:8" x14ac:dyDescent="0.2">
      <c r="B10" s="7" t="s">
        <v>5</v>
      </c>
    </row>
    <row r="11" spans="1:8" x14ac:dyDescent="0.2">
      <c r="B11" s="3" t="s">
        <v>6</v>
      </c>
    </row>
    <row r="12" spans="1:8" ht="15" x14ac:dyDescent="0.25">
      <c r="B12" s="3" t="s">
        <v>7</v>
      </c>
      <c r="C12" s="8">
        <f>+[1]Banco!D31+[1]caja!C29</f>
        <v>138181320.25</v>
      </c>
      <c r="E12" s="9"/>
      <c r="F12" s="10" t="s">
        <v>8</v>
      </c>
    </row>
    <row r="13" spans="1:8" x14ac:dyDescent="0.2">
      <c r="B13" s="3" t="s">
        <v>9</v>
      </c>
      <c r="C13" s="2">
        <f>+[1]CXC!D30</f>
        <v>15923563.58</v>
      </c>
      <c r="E13" s="10"/>
      <c r="F13" s="10"/>
    </row>
    <row r="14" spans="1:8" ht="15" x14ac:dyDescent="0.25">
      <c r="B14" s="3" t="s">
        <v>10</v>
      </c>
      <c r="C14" s="2">
        <f>+[1]Inv.!C33</f>
        <v>466636251.40999997</v>
      </c>
      <c r="E14" s="10"/>
      <c r="F14" s="9"/>
    </row>
    <row r="15" spans="1:8" ht="15" x14ac:dyDescent="0.25">
      <c r="B15" s="3" t="s">
        <v>11</v>
      </c>
      <c r="C15" s="2">
        <v>9507129.3000000007</v>
      </c>
      <c r="E15" s="9"/>
      <c r="F15" s="10"/>
    </row>
    <row r="16" spans="1:8" ht="15.75" thickBot="1" x14ac:dyDescent="0.3">
      <c r="B16" s="11" t="s">
        <v>12</v>
      </c>
      <c r="C16" s="12">
        <f>SUM(C12:C15)</f>
        <v>630248264.53999996</v>
      </c>
      <c r="D16" s="9"/>
      <c r="E16" s="9"/>
      <c r="F16" s="9"/>
      <c r="G16" s="10"/>
      <c r="H16" s="13"/>
    </row>
    <row r="17" spans="2:8" ht="20.25" customHeight="1" thickTop="1" x14ac:dyDescent="0.25">
      <c r="E17" s="9"/>
      <c r="F17" s="9"/>
      <c r="H17" s="13"/>
    </row>
    <row r="18" spans="2:8" ht="15" x14ac:dyDescent="0.25">
      <c r="B18" s="3" t="s">
        <v>13</v>
      </c>
      <c r="E18" s="9"/>
      <c r="F18" s="9"/>
      <c r="G18" s="14"/>
      <c r="H18" s="13"/>
    </row>
    <row r="19" spans="2:8" ht="15" x14ac:dyDescent="0.25">
      <c r="B19" s="3" t="s">
        <v>14</v>
      </c>
      <c r="C19" s="2">
        <f>+[1]Terreno!C31</f>
        <v>299352932</v>
      </c>
      <c r="E19" s="3"/>
      <c r="F19" s="9"/>
      <c r="G19" s="10"/>
    </row>
    <row r="20" spans="2:8" x14ac:dyDescent="0.2">
      <c r="B20" s="3" t="s">
        <v>15</v>
      </c>
      <c r="C20" s="2">
        <v>178058348</v>
      </c>
      <c r="F20" s="13"/>
      <c r="G20" s="10"/>
      <c r="H20" s="13"/>
    </row>
    <row r="21" spans="2:8" ht="15" x14ac:dyDescent="0.25">
      <c r="B21" s="3" t="s">
        <v>16</v>
      </c>
      <c r="C21" s="2">
        <f>+'[1]Equipos de Oficina'!C5924</f>
        <v>61535798.839999706</v>
      </c>
      <c r="E21" s="9"/>
      <c r="G21" s="10"/>
      <c r="H21" s="13"/>
    </row>
    <row r="22" spans="2:8" x14ac:dyDescent="0.2">
      <c r="B22" s="3" t="s">
        <v>17</v>
      </c>
      <c r="C22" s="2">
        <f>+'[1]Equipo Militar'!C176</f>
        <v>4959183.5599999931</v>
      </c>
      <c r="E22" s="10"/>
      <c r="F22" s="15"/>
      <c r="G22" s="16"/>
      <c r="H22" s="13"/>
    </row>
    <row r="23" spans="2:8" ht="15" x14ac:dyDescent="0.25">
      <c r="B23" s="3" t="s">
        <v>18</v>
      </c>
      <c r="C23" s="2">
        <f>+'[1]Equip Varios'!B1319</f>
        <v>108165800.31159963</v>
      </c>
      <c r="E23" s="9"/>
      <c r="F23" s="15"/>
      <c r="G23" s="16"/>
      <c r="H23" s="13"/>
    </row>
    <row r="24" spans="2:8" x14ac:dyDescent="0.2">
      <c r="B24" s="3" t="s">
        <v>19</v>
      </c>
      <c r="C24" s="2">
        <f>+'[1]Equip Comp.'!C1596</f>
        <v>52953568.67800004</v>
      </c>
      <c r="E24" s="10"/>
      <c r="F24" s="15"/>
      <c r="G24" s="16"/>
      <c r="H24" s="13"/>
    </row>
    <row r="25" spans="2:8" x14ac:dyDescent="0.2">
      <c r="B25" s="3" t="s">
        <v>20</v>
      </c>
      <c r="C25" s="17">
        <f>+'[1]Equipo de Transporte Livinao'!B120</f>
        <v>104381950.51999994</v>
      </c>
      <c r="E25" s="10"/>
      <c r="F25" s="15"/>
      <c r="G25" s="16"/>
      <c r="H25" s="13"/>
    </row>
    <row r="26" spans="2:8" x14ac:dyDescent="0.2">
      <c r="B26" s="3" t="s">
        <v>21</v>
      </c>
      <c r="C26" s="2">
        <f>+'[1]Equipos de Transporte Pesado'!D905</f>
        <v>4859684233.5800037</v>
      </c>
      <c r="E26" s="18"/>
      <c r="F26" s="19"/>
      <c r="G26" s="16"/>
      <c r="H26" s="13"/>
    </row>
    <row r="27" spans="2:8" ht="13.5" thickBot="1" x14ac:dyDescent="0.25">
      <c r="B27" s="11" t="s">
        <v>22</v>
      </c>
      <c r="C27" s="12">
        <f>SUM(C19:C26)</f>
        <v>5669091815.489603</v>
      </c>
      <c r="F27" s="15"/>
      <c r="G27" s="16"/>
    </row>
    <row r="28" spans="2:8" ht="12" customHeight="1" thickTop="1" x14ac:dyDescent="0.2">
      <c r="E28" s="3"/>
      <c r="G28" s="16"/>
    </row>
    <row r="29" spans="2:8" x14ac:dyDescent="0.2">
      <c r="B29" s="3" t="s">
        <v>23</v>
      </c>
      <c r="E29" s="10"/>
      <c r="F29" s="20"/>
      <c r="G29" s="16"/>
    </row>
    <row r="30" spans="2:8" x14ac:dyDescent="0.2">
      <c r="B30" s="3" t="s">
        <v>24</v>
      </c>
      <c r="C30" s="2">
        <f>+[1]Depreciacion!D19</f>
        <v>79904359.430000007</v>
      </c>
      <c r="E30" s="18"/>
      <c r="F30" s="20"/>
      <c r="G30" s="16"/>
    </row>
    <row r="31" spans="2:8" x14ac:dyDescent="0.2">
      <c r="B31" s="3" t="s">
        <v>25</v>
      </c>
      <c r="C31" s="2">
        <f>+'[1]Apilc Depreciacion'!D27</f>
        <v>45415413.159999996</v>
      </c>
      <c r="E31" s="18"/>
      <c r="F31" s="20"/>
      <c r="G31" s="16"/>
    </row>
    <row r="32" spans="2:8" x14ac:dyDescent="0.2">
      <c r="B32" s="3" t="s">
        <v>26</v>
      </c>
      <c r="C32" s="2">
        <f>+[1]Depreciacion!D21</f>
        <v>2966067.83</v>
      </c>
      <c r="E32" s="18"/>
    </row>
    <row r="33" spans="2:8" x14ac:dyDescent="0.2">
      <c r="B33" s="3" t="s">
        <v>27</v>
      </c>
      <c r="C33" s="2">
        <f>+[1]Depreciacion!D23</f>
        <v>47451015.829999998</v>
      </c>
      <c r="E33" s="18"/>
    </row>
    <row r="34" spans="2:8" ht="19.5" customHeight="1" x14ac:dyDescent="0.2">
      <c r="B34" s="3" t="s">
        <v>28</v>
      </c>
      <c r="C34" s="2">
        <f>+[1]Depreciacion!D24</f>
        <v>3067593</v>
      </c>
      <c r="F34" s="21"/>
    </row>
    <row r="35" spans="2:8" ht="19.5" customHeight="1" x14ac:dyDescent="0.2">
      <c r="B35" s="3" t="s">
        <v>29</v>
      </c>
      <c r="C35" s="2">
        <f>+[1]Depreciacion!D25</f>
        <v>40866789.57</v>
      </c>
    </row>
    <row r="36" spans="2:8" ht="19.5" customHeight="1" x14ac:dyDescent="0.2">
      <c r="B36" s="3" t="s">
        <v>30</v>
      </c>
      <c r="C36" s="2">
        <f>+[1]Depreciacion!D26</f>
        <v>21162821.190000001</v>
      </c>
    </row>
    <row r="37" spans="2:8" ht="19.5" customHeight="1" x14ac:dyDescent="0.2">
      <c r="B37" s="3" t="s">
        <v>31</v>
      </c>
      <c r="C37" s="2">
        <f>+[1]Depreciacion!D27</f>
        <v>5237877.8</v>
      </c>
      <c r="F37" s="16"/>
    </row>
    <row r="38" spans="2:8" ht="17.25" customHeight="1" x14ac:dyDescent="0.2">
      <c r="B38" s="3" t="s">
        <v>32</v>
      </c>
      <c r="C38" s="2">
        <f>+[1]Depreciacion!D28</f>
        <v>911300</v>
      </c>
      <c r="E38" s="18"/>
      <c r="F38" s="10"/>
    </row>
    <row r="39" spans="2:8" ht="17.25" customHeight="1" x14ac:dyDescent="0.2">
      <c r="B39" s="3" t="s">
        <v>33</v>
      </c>
      <c r="C39" s="2">
        <f>+[1]Depreciacion!D29</f>
        <v>3099280718.3000002</v>
      </c>
      <c r="E39" s="18"/>
    </row>
    <row r="40" spans="2:8" ht="17.25" customHeight="1" x14ac:dyDescent="0.25">
      <c r="B40" s="3" t="s">
        <v>34</v>
      </c>
      <c r="C40" s="2">
        <f>+[1]Depreciacion!D22</f>
        <v>47379685.270000003</v>
      </c>
      <c r="E40" s="18"/>
      <c r="F40" s="9"/>
    </row>
    <row r="41" spans="2:8" x14ac:dyDescent="0.2">
      <c r="B41" s="11" t="s">
        <v>35</v>
      </c>
      <c r="C41" s="22">
        <f>SUM(C30:C40)</f>
        <v>3393643641.3800001</v>
      </c>
      <c r="E41" s="23"/>
    </row>
    <row r="42" spans="2:8" ht="9.75" customHeight="1" x14ac:dyDescent="0.2">
      <c r="F42" s="10"/>
    </row>
    <row r="43" spans="2:8" ht="13.5" thickBot="1" x14ac:dyDescent="0.25">
      <c r="B43" s="3" t="s">
        <v>36</v>
      </c>
      <c r="C43" s="24">
        <f>SUM(C27-C41)</f>
        <v>2275448174.1096029</v>
      </c>
      <c r="E43" s="10"/>
      <c r="F43" s="10"/>
      <c r="H43" s="2"/>
    </row>
    <row r="44" spans="2:8" ht="15.75" thickTop="1" x14ac:dyDescent="0.25">
      <c r="C44" s="3"/>
      <c r="E44" s="10"/>
      <c r="F44" s="10"/>
      <c r="G44" s="25"/>
      <c r="H44" s="2"/>
    </row>
    <row r="45" spans="2:8" ht="12" customHeight="1" x14ac:dyDescent="0.2">
      <c r="B45" s="3" t="s">
        <v>37</v>
      </c>
      <c r="C45" s="2">
        <f>+'[1]CONTS. EN PROCESO'!C20</f>
        <v>43338873.460000001</v>
      </c>
      <c r="F45" s="10"/>
    </row>
    <row r="46" spans="2:8" x14ac:dyDescent="0.2">
      <c r="B46" s="3" t="s">
        <v>38</v>
      </c>
      <c r="C46" s="26">
        <f>+'[1]Otros activos'!$B$27</f>
        <v>166000.00049999999</v>
      </c>
      <c r="F46" s="27"/>
    </row>
    <row r="47" spans="2:8" ht="7.5" customHeight="1" x14ac:dyDescent="0.2"/>
    <row r="48" spans="2:8" ht="13.5" thickBot="1" x14ac:dyDescent="0.25">
      <c r="B48" s="11" t="s">
        <v>39</v>
      </c>
      <c r="C48" s="28">
        <f>SUM(C43+C44+C45+C46+C16)</f>
        <v>2949201312.1101031</v>
      </c>
      <c r="F48" s="13"/>
      <c r="G48" s="3"/>
      <c r="H48" s="10"/>
    </row>
    <row r="49" spans="2:8" ht="9" customHeight="1" thickTop="1" x14ac:dyDescent="0.25">
      <c r="E49" s="9"/>
    </row>
    <row r="50" spans="2:8" x14ac:dyDescent="0.2">
      <c r="B50" s="7" t="s">
        <v>40</v>
      </c>
      <c r="H50" s="13"/>
    </row>
    <row r="51" spans="2:8" x14ac:dyDescent="0.2">
      <c r="B51" s="3" t="s">
        <v>41</v>
      </c>
      <c r="C51" s="29"/>
      <c r="E51" s="10"/>
    </row>
    <row r="52" spans="2:8" x14ac:dyDescent="0.2">
      <c r="B52" s="3" t="s">
        <v>42</v>
      </c>
      <c r="C52" s="2">
        <f>+[1]CXP!D140</f>
        <v>993834310.66000009</v>
      </c>
      <c r="D52" s="13"/>
    </row>
    <row r="53" spans="2:8" x14ac:dyDescent="0.2">
      <c r="B53" s="3" t="s">
        <v>43</v>
      </c>
      <c r="C53" s="2">
        <f>+'[1]Acum.  por pagar'!B23</f>
        <v>3710488.26</v>
      </c>
      <c r="D53" s="13"/>
      <c r="F53" s="10"/>
    </row>
    <row r="54" spans="2:8" ht="13.5" thickBot="1" x14ac:dyDescent="0.25">
      <c r="B54" s="3" t="s">
        <v>44</v>
      </c>
      <c r="C54" s="30">
        <f>SUM(C52:C53)</f>
        <v>997544798.92000008</v>
      </c>
      <c r="D54" s="13"/>
    </row>
    <row r="55" spans="2:8" ht="17.25" customHeight="1" thickTop="1" x14ac:dyDescent="0.25">
      <c r="D55" s="13"/>
      <c r="F55" s="9"/>
    </row>
    <row r="56" spans="2:8" ht="11.25" customHeight="1" x14ac:dyDescent="0.2">
      <c r="B56" s="3" t="s">
        <v>45</v>
      </c>
      <c r="E56" s="13"/>
      <c r="F56" s="10"/>
    </row>
    <row r="57" spans="2:8" ht="11.25" customHeight="1" x14ac:dyDescent="0.25">
      <c r="B57" s="11" t="s">
        <v>46</v>
      </c>
      <c r="C57" s="31">
        <f>SUM(C54+C56)</f>
        <v>997544798.92000008</v>
      </c>
      <c r="E57" s="13"/>
      <c r="F57" s="9"/>
    </row>
    <row r="58" spans="2:8" ht="15" x14ac:dyDescent="0.25">
      <c r="B58" s="7" t="s">
        <v>47</v>
      </c>
      <c r="D58" s="3"/>
      <c r="F58" s="9"/>
    </row>
    <row r="59" spans="2:8" ht="15" x14ac:dyDescent="0.25">
      <c r="B59" s="3" t="s">
        <v>48</v>
      </c>
      <c r="C59" s="10">
        <f>+[1]Utilidad!B22</f>
        <v>415996863.55000001</v>
      </c>
      <c r="D59" s="3"/>
      <c r="E59" s="10"/>
      <c r="F59" s="9"/>
    </row>
    <row r="60" spans="2:8" x14ac:dyDescent="0.2">
      <c r="B60" s="3" t="s">
        <v>49</v>
      </c>
      <c r="C60" s="10">
        <f>+[1]Utilidad!B25+[1]Utilidad!B26</f>
        <v>1739630712.6500001</v>
      </c>
      <c r="E60" s="18"/>
    </row>
    <row r="61" spans="2:8" ht="15" x14ac:dyDescent="0.25">
      <c r="B61" s="3" t="s">
        <v>50</v>
      </c>
      <c r="C61" s="10">
        <f>+'[1]Estado de Resultados'!C38</f>
        <v>-203971063.01000023</v>
      </c>
      <c r="E61" s="10"/>
      <c r="F61" s="9"/>
    </row>
    <row r="62" spans="2:8" ht="15.75" thickBot="1" x14ac:dyDescent="0.3">
      <c r="B62" s="3" t="s">
        <v>51</v>
      </c>
      <c r="C62" s="32">
        <f>SUM(C58:C61)</f>
        <v>1951656513.1900001</v>
      </c>
      <c r="E62" s="13"/>
      <c r="F62" s="9"/>
    </row>
    <row r="63" spans="2:8" ht="16.5" thickTop="1" thickBot="1" x14ac:dyDescent="0.3">
      <c r="B63" s="11" t="s">
        <v>52</v>
      </c>
      <c r="C63" s="28">
        <f>SUM(C57+C62)</f>
        <v>2949201312.1100001</v>
      </c>
      <c r="D63" s="9"/>
      <c r="E63" s="9"/>
      <c r="F63" s="9"/>
    </row>
    <row r="64" spans="2:8" ht="15.75" thickTop="1" x14ac:dyDescent="0.25">
      <c r="C64" s="10"/>
      <c r="E64" s="9"/>
      <c r="F64" s="10"/>
    </row>
    <row r="65" spans="2:6" x14ac:dyDescent="0.2">
      <c r="C65" s="10"/>
      <c r="F65" s="10"/>
    </row>
    <row r="66" spans="2:6" x14ac:dyDescent="0.2">
      <c r="C66" s="10"/>
      <c r="F66" s="10"/>
    </row>
    <row r="67" spans="2:6" x14ac:dyDescent="0.2">
      <c r="C67" s="10"/>
      <c r="F67" s="10"/>
    </row>
    <row r="68" spans="2:6" x14ac:dyDescent="0.2">
      <c r="C68" s="10"/>
      <c r="F68" s="10"/>
    </row>
    <row r="69" spans="2:6" x14ac:dyDescent="0.2">
      <c r="C69" s="10"/>
      <c r="F69" s="10"/>
    </row>
    <row r="70" spans="2:6" x14ac:dyDescent="0.2">
      <c r="B70" s="7" t="s">
        <v>53</v>
      </c>
      <c r="C70" s="33" t="s">
        <v>54</v>
      </c>
      <c r="D70" s="34"/>
    </row>
    <row r="71" spans="2:6" x14ac:dyDescent="0.2">
      <c r="B71" s="35" t="s">
        <v>55</v>
      </c>
      <c r="C71" s="36" t="s">
        <v>56</v>
      </c>
      <c r="D71" s="34"/>
    </row>
    <row r="72" spans="2:6" x14ac:dyDescent="0.2">
      <c r="B72" s="37" t="s">
        <v>57</v>
      </c>
      <c r="C72" s="36" t="s">
        <v>58</v>
      </c>
      <c r="D72" s="3"/>
      <c r="E72" s="38"/>
    </row>
    <row r="73" spans="2:6" x14ac:dyDescent="0.2">
      <c r="C73" s="3"/>
      <c r="D73" s="3"/>
    </row>
    <row r="74" spans="2:6" x14ac:dyDescent="0.2">
      <c r="C74" s="10"/>
      <c r="D74" s="3"/>
    </row>
    <row r="75" spans="2:6" x14ac:dyDescent="0.2">
      <c r="C75" s="10"/>
      <c r="D75" s="3"/>
    </row>
    <row r="76" spans="2:6" x14ac:dyDescent="0.2">
      <c r="E76" s="13"/>
    </row>
  </sheetData>
  <mergeCells count="6">
    <mergeCell ref="A8:D8"/>
    <mergeCell ref="B1:D1"/>
    <mergeCell ref="A4:D4"/>
    <mergeCell ref="A5:D5"/>
    <mergeCell ref="A6:D6"/>
    <mergeCell ref="A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AGOSTO</vt:lpstr>
      <vt:lpstr>SEPT</vt:lpstr>
      <vt:lpstr>OCT</vt:lpstr>
      <vt:lpstr>NOV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Francia Vasquez</dc:creator>
  <cp:lastModifiedBy>Francisca Gonzalez</cp:lastModifiedBy>
  <dcterms:created xsi:type="dcterms:W3CDTF">2021-12-13T17:57:02Z</dcterms:created>
  <dcterms:modified xsi:type="dcterms:W3CDTF">2023-06-02T12:30:32Z</dcterms:modified>
</cp:coreProperties>
</file>