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EJECUCION DIC.. 2017 F. 2098" sheetId="20" r:id="rId1"/>
    <sheet name="EJECUCION DIC.2017. F 100 " sheetId="19" r:id="rId2"/>
  </sheets>
  <calcPr calcId="124519"/>
</workbook>
</file>

<file path=xl/calcChain.xml><?xml version="1.0" encoding="utf-8"?>
<calcChain xmlns="http://schemas.openxmlformats.org/spreadsheetml/2006/main">
  <c r="L79" i="20"/>
  <c r="J79"/>
  <c r="I79"/>
  <c r="F79"/>
  <c r="E79"/>
  <c r="M77"/>
  <c r="K77"/>
  <c r="H77"/>
  <c r="G77"/>
  <c r="N77" s="1"/>
  <c r="M75"/>
  <c r="H75"/>
  <c r="G75"/>
  <c r="K75" s="1"/>
  <c r="M73"/>
  <c r="H73"/>
  <c r="G73"/>
  <c r="N73" s="1"/>
  <c r="M71"/>
  <c r="H71"/>
  <c r="G71"/>
  <c r="M69"/>
  <c r="H69"/>
  <c r="G69"/>
  <c r="K69" s="1"/>
  <c r="M67"/>
  <c r="H67"/>
  <c r="G67"/>
  <c r="N67" s="1"/>
  <c r="M66"/>
  <c r="K66"/>
  <c r="G66"/>
  <c r="N66" s="1"/>
  <c r="M65"/>
  <c r="G65"/>
  <c r="K65" s="1"/>
  <c r="H65" s="1"/>
  <c r="N64"/>
  <c r="M64"/>
  <c r="H64"/>
  <c r="M63"/>
  <c r="G63"/>
  <c r="K63" s="1"/>
  <c r="H63" s="1"/>
  <c r="N62"/>
  <c r="M62"/>
  <c r="H62"/>
  <c r="M61"/>
  <c r="G61"/>
  <c r="K61" s="1"/>
  <c r="H61" s="1"/>
  <c r="N60"/>
  <c r="M60"/>
  <c r="H60"/>
  <c r="M59"/>
  <c r="G59"/>
  <c r="K59" s="1"/>
  <c r="H59" s="1"/>
  <c r="M58"/>
  <c r="G58"/>
  <c r="K58" s="1"/>
  <c r="M57"/>
  <c r="G57"/>
  <c r="N57" s="1"/>
  <c r="N56"/>
  <c r="M56"/>
  <c r="H56"/>
  <c r="M55"/>
  <c r="G55"/>
  <c r="N55" s="1"/>
  <c r="M54"/>
  <c r="K54"/>
  <c r="G54"/>
  <c r="H54" s="1"/>
  <c r="M53"/>
  <c r="G53"/>
  <c r="K53" s="1"/>
  <c r="H53" s="1"/>
  <c r="N52"/>
  <c r="M52"/>
  <c r="H52"/>
  <c r="M51"/>
  <c r="G51"/>
  <c r="K51" s="1"/>
  <c r="H51" s="1"/>
  <c r="M50"/>
  <c r="G50"/>
  <c r="N50" s="1"/>
  <c r="M49"/>
  <c r="G49"/>
  <c r="N49" s="1"/>
  <c r="N48"/>
  <c r="M48"/>
  <c r="H48"/>
  <c r="M47"/>
  <c r="G47"/>
  <c r="N47" s="1"/>
  <c r="M45"/>
  <c r="H45"/>
  <c r="G45"/>
  <c r="N45" s="1"/>
  <c r="M43"/>
  <c r="G43"/>
  <c r="K43" s="1"/>
  <c r="H43" s="1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N28"/>
  <c r="H28"/>
  <c r="N27"/>
  <c r="H27"/>
  <c r="N26"/>
  <c r="H26"/>
  <c r="N25"/>
  <c r="H25"/>
  <c r="M24"/>
  <c r="H24"/>
  <c r="G24"/>
  <c r="K23"/>
  <c r="K22"/>
  <c r="K21"/>
  <c r="K20"/>
  <c r="K19"/>
  <c r="K18"/>
  <c r="K17"/>
  <c r="K16"/>
  <c r="K15"/>
  <c r="K14"/>
  <c r="K13"/>
  <c r="K12"/>
  <c r="K11"/>
  <c r="K10"/>
  <c r="H24" i="19"/>
  <c r="M24"/>
  <c r="L77"/>
  <c r="J77"/>
  <c r="I77"/>
  <c r="F77"/>
  <c r="E77"/>
  <c r="M75"/>
  <c r="H75"/>
  <c r="G75"/>
  <c r="N75" s="1"/>
  <c r="M73"/>
  <c r="H73"/>
  <c r="G73"/>
  <c r="N73" s="1"/>
  <c r="M71"/>
  <c r="H71"/>
  <c r="G71"/>
  <c r="N71" s="1"/>
  <c r="M69"/>
  <c r="H69"/>
  <c r="G69"/>
  <c r="N69" s="1"/>
  <c r="M67"/>
  <c r="H67"/>
  <c r="G67"/>
  <c r="N67" s="1"/>
  <c r="N66"/>
  <c r="M66"/>
  <c r="G66"/>
  <c r="K66" s="1"/>
  <c r="N65"/>
  <c r="M65"/>
  <c r="G65"/>
  <c r="K65" s="1"/>
  <c r="N64"/>
  <c r="M64"/>
  <c r="M63"/>
  <c r="K63"/>
  <c r="G63"/>
  <c r="N63" s="1"/>
  <c r="N62"/>
  <c r="M62"/>
  <c r="N61"/>
  <c r="M61"/>
  <c r="G61"/>
  <c r="K61" s="1"/>
  <c r="N60"/>
  <c r="M60"/>
  <c r="M59"/>
  <c r="K59"/>
  <c r="G59"/>
  <c r="N59" s="1"/>
  <c r="M58"/>
  <c r="K58"/>
  <c r="G58"/>
  <c r="N58" s="1"/>
  <c r="M57"/>
  <c r="K57"/>
  <c r="G57"/>
  <c r="N57" s="1"/>
  <c r="N56"/>
  <c r="M56"/>
  <c r="N55"/>
  <c r="M55"/>
  <c r="G55"/>
  <c r="K55" s="1"/>
  <c r="N54"/>
  <c r="M54"/>
  <c r="G54"/>
  <c r="K54" s="1"/>
  <c r="N53"/>
  <c r="M53"/>
  <c r="G53"/>
  <c r="K53" s="1"/>
  <c r="N52"/>
  <c r="M52"/>
  <c r="M51"/>
  <c r="K51"/>
  <c r="G51"/>
  <c r="N51" s="1"/>
  <c r="M50"/>
  <c r="K50"/>
  <c r="G50"/>
  <c r="N50" s="1"/>
  <c r="M49"/>
  <c r="K49"/>
  <c r="G49"/>
  <c r="N49" s="1"/>
  <c r="N48"/>
  <c r="M48"/>
  <c r="N47"/>
  <c r="M47"/>
  <c r="G47"/>
  <c r="K47" s="1"/>
  <c r="M45"/>
  <c r="H45"/>
  <c r="G45"/>
  <c r="N45" s="1"/>
  <c r="M43"/>
  <c r="G43"/>
  <c r="K43" s="1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G24"/>
  <c r="K23"/>
  <c r="K22"/>
  <c r="K21"/>
  <c r="K20"/>
  <c r="K19"/>
  <c r="K18"/>
  <c r="K17"/>
  <c r="K16"/>
  <c r="K15"/>
  <c r="K14"/>
  <c r="K13"/>
  <c r="K12"/>
  <c r="K11"/>
  <c r="K10"/>
  <c r="K73" i="20" l="1"/>
  <c r="K71"/>
  <c r="G79"/>
  <c r="N79" s="1"/>
  <c r="K45"/>
  <c r="K69" i="19"/>
  <c r="M77"/>
  <c r="G77"/>
  <c r="N77" s="1"/>
  <c r="M79" i="20"/>
  <c r="H79"/>
  <c r="K24"/>
  <c r="K50"/>
  <c r="N54"/>
  <c r="N43"/>
  <c r="K47"/>
  <c r="H47" s="1"/>
  <c r="K49"/>
  <c r="H49" s="1"/>
  <c r="H50"/>
  <c r="N51"/>
  <c r="N53"/>
  <c r="K55"/>
  <c r="H55" s="1"/>
  <c r="K57"/>
  <c r="H57" s="1"/>
  <c r="H58"/>
  <c r="N59"/>
  <c r="N61"/>
  <c r="N63"/>
  <c r="N65"/>
  <c r="K67"/>
  <c r="N71"/>
  <c r="N24"/>
  <c r="N69"/>
  <c r="N58"/>
  <c r="H66"/>
  <c r="K71" i="19"/>
  <c r="H77"/>
  <c r="K75"/>
  <c r="K24"/>
  <c r="N43"/>
  <c r="K67"/>
  <c r="K45"/>
  <c r="K73"/>
  <c r="N24"/>
  <c r="K79" i="20" l="1"/>
  <c r="K77" i="19"/>
</calcChain>
</file>

<file path=xl/sharedStrings.xml><?xml version="1.0" encoding="utf-8"?>
<sst xmlns="http://schemas.openxmlformats.org/spreadsheetml/2006/main" count="144" uniqueCount="75">
  <si>
    <t xml:space="preserve">OFICINA METROPOLITANA DE SERVICIOS DE AUTOBUSES </t>
  </si>
  <si>
    <t xml:space="preserve"> </t>
  </si>
  <si>
    <t xml:space="preserve">  </t>
  </si>
  <si>
    <t>Objeto</t>
  </si>
  <si>
    <t>Cuenta</t>
  </si>
  <si>
    <t>SubCuenta</t>
  </si>
  <si>
    <t>Descripcion</t>
  </si>
  <si>
    <t>Servs.  personales</t>
  </si>
  <si>
    <t>Sueldos personal fijos</t>
  </si>
  <si>
    <t>Suledos fijos pers.tramite de pension</t>
  </si>
  <si>
    <t>Personal contratado</t>
  </si>
  <si>
    <t>Pago por Horas Extraordinarias</t>
  </si>
  <si>
    <t>Pago por Especialismo</t>
  </si>
  <si>
    <t>Compensacion por servicios seguridad</t>
  </si>
  <si>
    <t>Compensacion por resultado</t>
  </si>
  <si>
    <t>Jornales</t>
  </si>
  <si>
    <t xml:space="preserve">Regalia pascual </t>
  </si>
  <si>
    <t>Prestaciones laborales</t>
  </si>
  <si>
    <t>Vacaciones</t>
  </si>
  <si>
    <t>Seguro de salud</t>
  </si>
  <si>
    <t>Seguro de pensiones</t>
  </si>
  <si>
    <t>Seguro de riesgo laboral</t>
  </si>
  <si>
    <t>Servs. No personales</t>
  </si>
  <si>
    <t xml:space="preserve">Radiocomunicaciones </t>
  </si>
  <si>
    <t xml:space="preserve">Servicios Telefonicos Local </t>
  </si>
  <si>
    <t>Electricidad</t>
  </si>
  <si>
    <t>Agua</t>
  </si>
  <si>
    <t>Publicidad y Propaganda</t>
  </si>
  <si>
    <t>Impresión y Encuardenacion</t>
  </si>
  <si>
    <t>Edificios y locales</t>
  </si>
  <si>
    <t>Equipos de transp., tracción y elevación</t>
  </si>
  <si>
    <t>Otros Alquileres</t>
  </si>
  <si>
    <t>Seguro de bienes muebles (vehiculos)</t>
  </si>
  <si>
    <t>Maquinarias y equipos</t>
  </si>
  <si>
    <t xml:space="preserve">Servicios técnicos y profesionales </t>
  </si>
  <si>
    <t>Otros Servicios No Personales</t>
  </si>
  <si>
    <t>Alimentos y Bebidas para Personas</t>
  </si>
  <si>
    <t>Acabados Textiles</t>
  </si>
  <si>
    <t>Prenda de vestir</t>
  </si>
  <si>
    <t>Calzados</t>
  </si>
  <si>
    <t>Papel de escritorio</t>
  </si>
  <si>
    <t>Productos de papel y carton</t>
  </si>
  <si>
    <t>Productos de artes graficoas</t>
  </si>
  <si>
    <t>Combustible y   lubricantes</t>
  </si>
  <si>
    <t>Productos quimicos y conexo</t>
  </si>
  <si>
    <t>Productos farmaceuticos y conexo</t>
  </si>
  <si>
    <t>Llantas y neumáticos</t>
  </si>
  <si>
    <t>Prodcutos metálicos</t>
  </si>
  <si>
    <t>Materiales de limpieza</t>
  </si>
  <si>
    <t>Productos electricos afines</t>
  </si>
  <si>
    <t>Total General</t>
  </si>
  <si>
    <t>Materiales y Suministro</t>
  </si>
  <si>
    <t>Transferencias corr.</t>
  </si>
  <si>
    <t>Bienes Muebles</t>
  </si>
  <si>
    <t>FONDO 100</t>
  </si>
  <si>
    <t>FONDO 2098</t>
  </si>
  <si>
    <t>Deuda Administrativa</t>
  </si>
  <si>
    <t>Obras en Edificaciones</t>
  </si>
  <si>
    <t>4..2</t>
  </si>
  <si>
    <t>"Año del Desarrollo Agroforestal "</t>
  </si>
  <si>
    <t>2.9.1</t>
  </si>
  <si>
    <t>Intereses</t>
  </si>
  <si>
    <t>Puesupuesto inicial</t>
  </si>
  <si>
    <t>Modificacion presupuestaria</t>
  </si>
  <si>
    <t>Presupuesto vigente</t>
  </si>
  <si>
    <t>Presupuesto ejecutado</t>
  </si>
  <si>
    <t>Presupuesto disponible</t>
  </si>
  <si>
    <t>Lib. Pagado</t>
  </si>
  <si>
    <t>Lib. en  transito</t>
  </si>
  <si>
    <t xml:space="preserve">Porcentaje ejecutado </t>
  </si>
  <si>
    <t>Preventivo sin compromisos</t>
  </si>
  <si>
    <t>Preventivo y compromisos</t>
  </si>
  <si>
    <t>Preventivos y compromisos</t>
  </si>
  <si>
    <t>INFORME EJECUCION PESUPUESTARIA AL 31 DE DICIEMBRE 2017</t>
  </si>
  <si>
    <t>INFORME EJECUCION PRESUPUESTARIA AL 31 DE DICIEMBRE 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</si>
</sst>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entaur"/>
      <family val="1"/>
    </font>
    <font>
      <sz val="11"/>
      <color theme="1"/>
      <name val="Centaur"/>
      <family val="1"/>
    </font>
    <font>
      <b/>
      <sz val="11"/>
      <color theme="1"/>
      <name val="Centaur"/>
      <family val="1"/>
    </font>
    <font>
      <b/>
      <i/>
      <sz val="14"/>
      <name val="Centaur"/>
      <family val="1"/>
    </font>
    <font>
      <b/>
      <i/>
      <sz val="12"/>
      <color theme="1"/>
      <name val="Centaur"/>
      <family val="1"/>
    </font>
    <font>
      <b/>
      <sz val="8"/>
      <name val="Centaur"/>
      <family val="1"/>
    </font>
    <font>
      <sz val="8"/>
      <name val="Centaur"/>
      <family val="1"/>
    </font>
    <font>
      <sz val="8"/>
      <color indexed="8"/>
      <name val="Centaur"/>
      <family val="1"/>
    </font>
    <font>
      <sz val="8"/>
      <color theme="1"/>
      <name val="Centaur"/>
      <family val="1"/>
    </font>
    <font>
      <b/>
      <sz val="8"/>
      <color theme="1"/>
      <name val="Centaur"/>
      <family val="1"/>
    </font>
    <font>
      <sz val="9"/>
      <color theme="1"/>
      <name val="Centaur"/>
      <family val="1"/>
    </font>
    <font>
      <b/>
      <sz val="9"/>
      <color theme="1"/>
      <name val="Centaur"/>
      <family val="1"/>
    </font>
    <font>
      <sz val="10"/>
      <color theme="1"/>
      <name val="Calibri"/>
      <family val="2"/>
      <scheme val="minor"/>
    </font>
    <font>
      <b/>
      <sz val="11"/>
      <name val="Centaur"/>
      <family val="1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aur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4" fontId="0" fillId="0" borderId="0" xfId="0" applyNumberFormat="1"/>
    <xf numFmtId="0" fontId="0" fillId="0" borderId="0" xfId="0" applyFill="1"/>
    <xf numFmtId="43" fontId="0" fillId="0" borderId="0" xfId="1" applyFont="1"/>
    <xf numFmtId="0" fontId="4" fillId="0" borderId="0" xfId="0" applyFont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3" fillId="0" borderId="0" xfId="0" applyFont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" fontId="10" fillId="0" borderId="3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1" fillId="2" borderId="3" xfId="0" applyNumberFormat="1" applyFont="1" applyFill="1" applyBorder="1"/>
    <xf numFmtId="0" fontId="4" fillId="0" borderId="3" xfId="0" applyFont="1" applyBorder="1"/>
    <xf numFmtId="4" fontId="10" fillId="0" borderId="3" xfId="0" applyNumberFormat="1" applyFont="1" applyBorder="1"/>
    <xf numFmtId="4" fontId="10" fillId="0" borderId="0" xfId="0" applyNumberFormat="1" applyFont="1" applyBorder="1"/>
    <xf numFmtId="4" fontId="11" fillId="0" borderId="3" xfId="0" applyNumberFormat="1" applyFont="1" applyBorder="1"/>
    <xf numFmtId="4" fontId="11" fillId="0" borderId="0" xfId="0" applyNumberFormat="1" applyFont="1" applyBorder="1"/>
    <xf numFmtId="4" fontId="9" fillId="0" borderId="3" xfId="0" applyNumberFormat="1" applyFont="1" applyBorder="1"/>
    <xf numFmtId="4" fontId="9" fillId="0" borderId="0" xfId="0" applyNumberFormat="1" applyFont="1" applyBorder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12" fillId="0" borderId="3" xfId="0" applyNumberFormat="1" applyFont="1" applyFill="1" applyBorder="1"/>
    <xf numFmtId="10" fontId="12" fillId="0" borderId="3" xfId="0" applyNumberFormat="1" applyFont="1" applyFill="1" applyBorder="1"/>
    <xf numFmtId="4" fontId="10" fillId="0" borderId="3" xfId="0" applyNumberFormat="1" applyFont="1" applyFill="1" applyBorder="1"/>
    <xf numFmtId="4" fontId="11" fillId="0" borderId="3" xfId="0" applyNumberFormat="1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4" fontId="8" fillId="0" borderId="3" xfId="0" applyNumberFormat="1" applyFont="1" applyFill="1" applyBorder="1"/>
    <xf numFmtId="4" fontId="8" fillId="0" borderId="0" xfId="0" applyNumberFormat="1" applyFont="1" applyFill="1" applyBorder="1"/>
    <xf numFmtId="0" fontId="4" fillId="0" borderId="3" xfId="0" applyFont="1" applyFill="1" applyBorder="1"/>
    <xf numFmtId="4" fontId="4" fillId="0" borderId="3" xfId="0" applyNumberFormat="1" applyFont="1" applyFill="1" applyBorder="1"/>
    <xf numFmtId="43" fontId="0" fillId="0" borderId="0" xfId="0" applyNumberFormat="1"/>
    <xf numFmtId="4" fontId="8" fillId="0" borderId="3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3" fillId="0" borderId="0" xfId="0" applyNumberFormat="1" applyFont="1"/>
    <xf numFmtId="0" fontId="0" fillId="0" borderId="0" xfId="0" applyBorder="1"/>
    <xf numFmtId="4" fontId="0" fillId="0" borderId="0" xfId="0" applyNumberFormat="1" applyBorder="1"/>
    <xf numFmtId="10" fontId="12" fillId="0" borderId="5" xfId="0" applyNumberFormat="1" applyFont="1" applyFill="1" applyBorder="1"/>
    <xf numFmtId="4" fontId="12" fillId="0" borderId="5" xfId="0" applyNumberFormat="1" applyFont="1" applyFill="1" applyBorder="1"/>
    <xf numFmtId="0" fontId="8" fillId="0" borderId="5" xfId="0" applyFont="1" applyFill="1" applyBorder="1"/>
    <xf numFmtId="0" fontId="9" fillId="0" borderId="3" xfId="0" applyFont="1" applyFill="1" applyBorder="1"/>
    <xf numFmtId="0" fontId="8" fillId="0" borderId="3" xfId="0" applyFont="1" applyFill="1" applyBorder="1" applyAlignment="1">
      <alignment shrinkToFi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right"/>
    </xf>
    <xf numFmtId="0" fontId="5" fillId="0" borderId="3" xfId="0" applyFont="1" applyFill="1" applyBorder="1"/>
    <xf numFmtId="0" fontId="12" fillId="0" borderId="3" xfId="0" applyFont="1" applyFill="1" applyBorder="1"/>
    <xf numFmtId="0" fontId="11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7" xfId="0" applyFont="1" applyFill="1" applyBorder="1"/>
    <xf numFmtId="0" fontId="13" fillId="3" borderId="6" xfId="0" applyFont="1" applyFill="1" applyBorder="1"/>
    <xf numFmtId="0" fontId="14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textRotation="90"/>
    </xf>
    <xf numFmtId="4" fontId="14" fillId="3" borderId="2" xfId="0" applyNumberFormat="1" applyFont="1" applyFill="1" applyBorder="1"/>
    <xf numFmtId="4" fontId="14" fillId="3" borderId="8" xfId="0" applyNumberFormat="1" applyFont="1" applyFill="1" applyBorder="1"/>
    <xf numFmtId="10" fontId="14" fillId="3" borderId="2" xfId="0" applyNumberFormat="1" applyFont="1" applyFill="1" applyBorder="1"/>
    <xf numFmtId="43" fontId="16" fillId="3" borderId="2" xfId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/>
    <xf numFmtId="4" fontId="10" fillId="0" borderId="10" xfId="0" applyNumberFormat="1" applyFont="1" applyFill="1" applyBorder="1"/>
    <xf numFmtId="4" fontId="12" fillId="0" borderId="10" xfId="0" applyNumberFormat="1" applyFont="1" applyFill="1" applyBorder="1"/>
    <xf numFmtId="0" fontId="11" fillId="0" borderId="10" xfId="0" applyFont="1" applyFill="1" applyBorder="1"/>
    <xf numFmtId="4" fontId="8" fillId="0" borderId="10" xfId="0" applyNumberFormat="1" applyFont="1" applyFill="1" applyBorder="1"/>
    <xf numFmtId="4" fontId="12" fillId="0" borderId="11" xfId="0" applyNumberFormat="1" applyFont="1" applyFill="1" applyBorder="1"/>
    <xf numFmtId="4" fontId="10" fillId="0" borderId="12" xfId="0" applyNumberFormat="1" applyFont="1" applyFill="1" applyBorder="1"/>
    <xf numFmtId="0" fontId="11" fillId="0" borderId="12" xfId="0" applyFont="1" applyFill="1" applyBorder="1"/>
    <xf numFmtId="4" fontId="11" fillId="0" borderId="12" xfId="0" applyNumberFormat="1" applyFont="1" applyFill="1" applyBorder="1"/>
    <xf numFmtId="4" fontId="12" fillId="0" borderId="12" xfId="0" applyNumberFormat="1" applyFont="1" applyFill="1" applyBorder="1"/>
    <xf numFmtId="4" fontId="8" fillId="0" borderId="12" xfId="0" applyNumberFormat="1" applyFont="1" applyFill="1" applyBorder="1" applyAlignment="1">
      <alignment horizontal="right"/>
    </xf>
    <xf numFmtId="4" fontId="8" fillId="0" borderId="12" xfId="0" applyNumberFormat="1" applyFont="1" applyFill="1" applyBorder="1"/>
    <xf numFmtId="0" fontId="4" fillId="0" borderId="10" xfId="0" applyFont="1" applyFill="1" applyBorder="1"/>
    <xf numFmtId="0" fontId="4" fillId="0" borderId="12" xfId="0" applyFont="1" applyFill="1" applyBorder="1"/>
    <xf numFmtId="4" fontId="14" fillId="3" borderId="4" xfId="0" applyNumberFormat="1" applyFont="1" applyFill="1" applyBorder="1"/>
    <xf numFmtId="0" fontId="4" fillId="0" borderId="4" xfId="0" applyFont="1" applyFill="1" applyBorder="1"/>
    <xf numFmtId="43" fontId="0" fillId="0" borderId="0" xfId="1" applyFont="1" applyFill="1"/>
    <xf numFmtId="43" fontId="16" fillId="4" borderId="2" xfId="1" applyFont="1" applyFill="1" applyBorder="1" applyAlignment="1">
      <alignment horizontal="center" vertical="center" wrapText="1"/>
    </xf>
    <xf numFmtId="0" fontId="11" fillId="0" borderId="4" xfId="0" applyFont="1" applyFill="1" applyBorder="1"/>
    <xf numFmtId="0" fontId="0" fillId="0" borderId="0" xfId="0" applyFill="1" applyAlignment="1">
      <alignment horizontal="right"/>
    </xf>
    <xf numFmtId="0" fontId="18" fillId="0" borderId="0" xfId="0" applyFont="1"/>
    <xf numFmtId="0" fontId="19" fillId="0" borderId="0" xfId="0" applyFont="1" applyFill="1" applyBorder="1"/>
    <xf numFmtId="0" fontId="18" fillId="0" borderId="0" xfId="0" applyFont="1" applyBorder="1"/>
    <xf numFmtId="43" fontId="0" fillId="0" borderId="0" xfId="0" applyNumberForma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15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2"/>
  <sheetViews>
    <sheetView tabSelected="1" topLeftCell="A6" zoomScale="110" zoomScaleNormal="110" workbookViewId="0">
      <pane ySplit="18" topLeftCell="A24" activePane="bottomLeft" state="frozen"/>
      <selection activeCell="A6" sqref="A6"/>
      <selection pane="bottomLeft" activeCell="N84" sqref="N84"/>
    </sheetView>
  </sheetViews>
  <sheetFormatPr baseColWidth="10" defaultRowHeight="15"/>
  <cols>
    <col min="1" max="1" width="5.5703125" customWidth="1"/>
    <col min="2" max="2" width="3.140625" hidden="1" customWidth="1"/>
    <col min="3" max="3" width="3.85546875" hidden="1" customWidth="1"/>
    <col min="4" max="4" width="15" customWidth="1"/>
    <col min="5" max="5" width="13.7109375" customWidth="1"/>
    <col min="6" max="6" width="13" bestFit="1" customWidth="1"/>
    <col min="7" max="7" width="13.85546875" customWidth="1"/>
    <col min="8" max="8" width="12.5703125" customWidth="1"/>
    <col min="9" max="9" width="13.28515625" hidden="1" customWidth="1"/>
    <col min="10" max="10" width="13.5703125" customWidth="1"/>
    <col min="11" max="11" width="13.28515625" bestFit="1" customWidth="1"/>
    <col min="12" max="12" width="13.5703125" customWidth="1"/>
    <col min="13" max="13" width="12.5703125" customWidth="1"/>
    <col min="14" max="14" width="10.42578125" customWidth="1"/>
    <col min="15" max="15" width="15.85546875" customWidth="1"/>
    <col min="16" max="16" width="14.140625" bestFit="1" customWidth="1"/>
  </cols>
  <sheetData>
    <row r="1" spans="1:14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8.7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8.75">
      <c r="A3" s="88" t="s">
        <v>59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8.75">
      <c r="A4" s="5"/>
      <c r="B4" s="6"/>
      <c r="C4" s="6"/>
      <c r="D4" s="7"/>
      <c r="E4" s="7"/>
      <c r="F4" s="7"/>
      <c r="G4" s="7"/>
      <c r="H4" s="7"/>
      <c r="I4" s="7"/>
      <c r="J4" s="7"/>
      <c r="K4" s="7" t="s">
        <v>1</v>
      </c>
      <c r="L4" s="4"/>
      <c r="M4" s="4"/>
      <c r="N4" s="4"/>
    </row>
    <row r="5" spans="1:14" ht="15.75">
      <c r="A5" s="89" t="s">
        <v>74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ht="15.7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5.75">
      <c r="A7" s="89" t="s">
        <v>55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ht="17.25" customHeight="1" thickBot="1">
      <c r="A8" s="5"/>
      <c r="B8" s="6"/>
      <c r="C8" s="6"/>
      <c r="D8" s="6"/>
      <c r="E8" s="4" t="s">
        <v>2</v>
      </c>
      <c r="F8" s="4"/>
      <c r="G8" s="4"/>
      <c r="H8" s="4"/>
      <c r="I8" s="4"/>
      <c r="J8" s="4"/>
      <c r="K8" s="4"/>
      <c r="L8" s="4"/>
      <c r="M8" s="4"/>
      <c r="N8" s="4"/>
    </row>
    <row r="9" spans="1:14" s="2" customFormat="1" ht="75.75" thickBot="1">
      <c r="A9" s="58" t="s">
        <v>3</v>
      </c>
      <c r="B9" s="54" t="s">
        <v>4</v>
      </c>
      <c r="C9" s="54" t="s">
        <v>5</v>
      </c>
      <c r="D9" s="58" t="s">
        <v>6</v>
      </c>
      <c r="E9" s="58" t="s">
        <v>62</v>
      </c>
      <c r="F9" s="58" t="s">
        <v>63</v>
      </c>
      <c r="G9" s="58" t="s">
        <v>64</v>
      </c>
      <c r="H9" s="58" t="s">
        <v>70</v>
      </c>
      <c r="I9" s="76" t="s">
        <v>72</v>
      </c>
      <c r="J9" s="58" t="s">
        <v>65</v>
      </c>
      <c r="K9" s="58" t="s">
        <v>66</v>
      </c>
      <c r="L9" s="58" t="s">
        <v>67</v>
      </c>
      <c r="M9" s="58" t="s">
        <v>68</v>
      </c>
      <c r="N9" s="58" t="s">
        <v>69</v>
      </c>
    </row>
    <row r="10" spans="1:14" ht="15.75" hidden="1" thickBot="1">
      <c r="A10" s="8">
        <v>1</v>
      </c>
      <c r="B10" s="9">
        <v>1</v>
      </c>
      <c r="C10" s="9">
        <v>1</v>
      </c>
      <c r="D10" s="10" t="s">
        <v>8</v>
      </c>
      <c r="E10" s="11">
        <v>398460278</v>
      </c>
      <c r="F10" s="12">
        <v>12375913</v>
      </c>
      <c r="G10" s="11">
        <v>410836191</v>
      </c>
      <c r="H10" s="12"/>
      <c r="I10" s="12"/>
      <c r="J10" s="12">
        <v>407440328.19999999</v>
      </c>
      <c r="K10" s="11">
        <f>SUM(G10-J10)</f>
        <v>3395862.8000000119</v>
      </c>
      <c r="L10" s="12">
        <v>407391891.86000001</v>
      </c>
      <c r="M10" s="13">
        <v>48436.34</v>
      </c>
      <c r="N10" s="14"/>
    </row>
    <row r="11" spans="1:14" ht="15.75" hidden="1" thickBot="1">
      <c r="A11" s="8">
        <v>1</v>
      </c>
      <c r="B11" s="9">
        <v>1</v>
      </c>
      <c r="C11" s="9">
        <v>2</v>
      </c>
      <c r="D11" s="10" t="s">
        <v>9</v>
      </c>
      <c r="E11" s="15">
        <v>324000</v>
      </c>
      <c r="F11" s="16"/>
      <c r="G11" s="15">
        <v>324000</v>
      </c>
      <c r="H11" s="16"/>
      <c r="I11" s="16"/>
      <c r="J11" s="16">
        <v>245640</v>
      </c>
      <c r="K11" s="11">
        <f t="shared" ref="K11:K23" si="0">SUM(G11-J11)</f>
        <v>78360</v>
      </c>
      <c r="L11" s="16">
        <v>245640</v>
      </c>
      <c r="M11" s="13">
        <v>0</v>
      </c>
      <c r="N11" s="14"/>
    </row>
    <row r="12" spans="1:14" ht="15.75" hidden="1" thickBot="1">
      <c r="A12" s="8">
        <v>1</v>
      </c>
      <c r="B12" s="9">
        <v>2</v>
      </c>
      <c r="C12" s="9">
        <v>1</v>
      </c>
      <c r="D12" s="10" t="s">
        <v>10</v>
      </c>
      <c r="E12" s="15">
        <v>36417360</v>
      </c>
      <c r="F12" s="16">
        <v>122340</v>
      </c>
      <c r="G12" s="15">
        <v>36539700</v>
      </c>
      <c r="H12" s="16"/>
      <c r="I12" s="16"/>
      <c r="J12" s="16">
        <v>35803507.259999998</v>
      </c>
      <c r="K12" s="11">
        <f t="shared" si="0"/>
        <v>736192.74000000209</v>
      </c>
      <c r="L12" s="16">
        <v>35782432.579999998</v>
      </c>
      <c r="M12" s="13">
        <v>21074.68</v>
      </c>
      <c r="N12" s="14"/>
    </row>
    <row r="13" spans="1:14" ht="15.75" hidden="1" thickBot="1">
      <c r="A13" s="8">
        <v>1</v>
      </c>
      <c r="B13" s="9">
        <v>3</v>
      </c>
      <c r="C13" s="9">
        <v>3</v>
      </c>
      <c r="D13" s="10" t="s">
        <v>11</v>
      </c>
      <c r="E13" s="15">
        <v>0</v>
      </c>
      <c r="F13" s="16">
        <v>3183570</v>
      </c>
      <c r="G13" s="15">
        <v>3183570</v>
      </c>
      <c r="H13" s="16"/>
      <c r="I13" s="16"/>
      <c r="J13" s="16">
        <v>1060000</v>
      </c>
      <c r="K13" s="11">
        <f t="shared" si="0"/>
        <v>2123570</v>
      </c>
      <c r="L13" s="16">
        <v>0</v>
      </c>
      <c r="M13" s="13">
        <v>1060000</v>
      </c>
      <c r="N13" s="14"/>
    </row>
    <row r="14" spans="1:14" ht="15.75" hidden="1" thickBot="1">
      <c r="A14" s="8">
        <v>1</v>
      </c>
      <c r="B14" s="9">
        <v>3</v>
      </c>
      <c r="C14" s="9">
        <v>5</v>
      </c>
      <c r="D14" s="10" t="s">
        <v>12</v>
      </c>
      <c r="E14" s="15">
        <v>0</v>
      </c>
      <c r="F14" s="16">
        <v>3100000</v>
      </c>
      <c r="G14" s="15">
        <v>3100000</v>
      </c>
      <c r="H14" s="16"/>
      <c r="I14" s="16"/>
      <c r="J14" s="16">
        <v>3640800</v>
      </c>
      <c r="K14" s="11">
        <f t="shared" si="0"/>
        <v>-540800</v>
      </c>
      <c r="L14" s="16">
        <v>3640800</v>
      </c>
      <c r="M14" s="13">
        <v>0</v>
      </c>
      <c r="N14" s="14"/>
    </row>
    <row r="15" spans="1:14" ht="15.75" hidden="1" thickBot="1">
      <c r="A15" s="8">
        <v>1</v>
      </c>
      <c r="B15" s="9">
        <v>3</v>
      </c>
      <c r="C15" s="9">
        <v>7</v>
      </c>
      <c r="D15" s="10" t="s">
        <v>13</v>
      </c>
      <c r="E15" s="17">
        <v>16285416</v>
      </c>
      <c r="F15" s="18"/>
      <c r="G15" s="15">
        <v>16285416</v>
      </c>
      <c r="H15" s="16"/>
      <c r="I15" s="16"/>
      <c r="J15" s="18">
        <v>16287694</v>
      </c>
      <c r="K15" s="11">
        <f t="shared" si="0"/>
        <v>-2278</v>
      </c>
      <c r="L15" s="18">
        <v>16287694</v>
      </c>
      <c r="M15" s="13">
        <v>0</v>
      </c>
      <c r="N15" s="14"/>
    </row>
    <row r="16" spans="1:14" ht="15.75" hidden="1" thickBot="1">
      <c r="A16" s="8">
        <v>1</v>
      </c>
      <c r="B16" s="9">
        <v>3</v>
      </c>
      <c r="C16" s="9">
        <v>8</v>
      </c>
      <c r="D16" s="10" t="s">
        <v>14</v>
      </c>
      <c r="E16" s="17">
        <v>7200000</v>
      </c>
      <c r="F16" s="18">
        <v>-5504929</v>
      </c>
      <c r="G16" s="15">
        <v>1695071</v>
      </c>
      <c r="H16" s="16"/>
      <c r="I16" s="16"/>
      <c r="J16" s="18">
        <v>0</v>
      </c>
      <c r="K16" s="11">
        <f t="shared" si="0"/>
        <v>1695071</v>
      </c>
      <c r="L16" s="18">
        <v>0</v>
      </c>
      <c r="M16" s="13">
        <v>0</v>
      </c>
      <c r="N16" s="14"/>
    </row>
    <row r="17" spans="1:16" ht="15.75" hidden="1" thickBot="1">
      <c r="A17" s="8">
        <v>1</v>
      </c>
      <c r="B17" s="9">
        <v>4</v>
      </c>
      <c r="C17" s="9">
        <v>1</v>
      </c>
      <c r="D17" s="10" t="s">
        <v>15</v>
      </c>
      <c r="E17" s="17">
        <v>0</v>
      </c>
      <c r="F17" s="18">
        <v>3000000</v>
      </c>
      <c r="G17" s="15">
        <v>3000000</v>
      </c>
      <c r="H17" s="16"/>
      <c r="I17" s="16"/>
      <c r="J17" s="18">
        <v>2996000</v>
      </c>
      <c r="K17" s="11">
        <f t="shared" si="0"/>
        <v>4000</v>
      </c>
      <c r="L17" s="18">
        <v>0</v>
      </c>
      <c r="M17" s="13">
        <v>2996000</v>
      </c>
      <c r="N17" s="14"/>
    </row>
    <row r="18" spans="1:16" ht="15.75" hidden="1" thickBot="1">
      <c r="A18" s="8">
        <v>1</v>
      </c>
      <c r="B18" s="9">
        <v>8</v>
      </c>
      <c r="C18" s="9">
        <v>1</v>
      </c>
      <c r="D18" s="10" t="s">
        <v>16</v>
      </c>
      <c r="E18" s="15">
        <v>40000000</v>
      </c>
      <c r="F18" s="16"/>
      <c r="G18" s="15">
        <v>40000000</v>
      </c>
      <c r="H18" s="16"/>
      <c r="I18" s="16"/>
      <c r="J18" s="16">
        <v>37920440.020000003</v>
      </c>
      <c r="K18" s="11">
        <f t="shared" si="0"/>
        <v>2079559.9799999967</v>
      </c>
      <c r="L18" s="16">
        <v>37920440.020000003</v>
      </c>
      <c r="M18" s="13">
        <v>0</v>
      </c>
      <c r="N18" s="14"/>
    </row>
    <row r="19" spans="1:16" ht="15.75" hidden="1" thickBot="1">
      <c r="A19" s="8">
        <v>1</v>
      </c>
      <c r="B19" s="9">
        <v>8</v>
      </c>
      <c r="C19" s="9">
        <v>3</v>
      </c>
      <c r="D19" s="10" t="s">
        <v>17</v>
      </c>
      <c r="E19" s="15">
        <v>3000000</v>
      </c>
      <c r="F19" s="16">
        <v>1500000</v>
      </c>
      <c r="G19" s="15">
        <v>4500000</v>
      </c>
      <c r="H19" s="16"/>
      <c r="I19" s="16"/>
      <c r="J19" s="16">
        <v>4429132.97</v>
      </c>
      <c r="K19" s="11">
        <f t="shared" si="0"/>
        <v>70867.030000000261</v>
      </c>
      <c r="L19" s="16">
        <v>4429132.97</v>
      </c>
      <c r="M19" s="13">
        <v>0</v>
      </c>
      <c r="N19" s="14"/>
    </row>
    <row r="20" spans="1:16" ht="15.75" hidden="1" thickBot="1">
      <c r="A20" s="8">
        <v>1</v>
      </c>
      <c r="B20" s="9">
        <v>8</v>
      </c>
      <c r="C20" s="9">
        <v>4</v>
      </c>
      <c r="D20" s="10" t="s">
        <v>18</v>
      </c>
      <c r="E20" s="15">
        <v>800004</v>
      </c>
      <c r="F20" s="16"/>
      <c r="G20" s="15">
        <v>800004</v>
      </c>
      <c r="H20" s="16"/>
      <c r="I20" s="16"/>
      <c r="J20" s="16">
        <v>178917.39</v>
      </c>
      <c r="K20" s="11">
        <f t="shared" si="0"/>
        <v>621086.61</v>
      </c>
      <c r="L20" s="16">
        <v>178917.39</v>
      </c>
      <c r="M20" s="13">
        <v>0</v>
      </c>
      <c r="N20" s="14"/>
    </row>
    <row r="21" spans="1:16" ht="15.75" hidden="1" thickBot="1">
      <c r="A21" s="8">
        <v>1</v>
      </c>
      <c r="B21" s="9">
        <v>9</v>
      </c>
      <c r="C21" s="9">
        <v>1</v>
      </c>
      <c r="D21" s="10" t="s">
        <v>19</v>
      </c>
      <c r="E21" s="19">
        <v>32000000</v>
      </c>
      <c r="F21" s="20">
        <v>495923</v>
      </c>
      <c r="G21" s="15">
        <v>32495923</v>
      </c>
      <c r="H21" s="16"/>
      <c r="I21" s="16"/>
      <c r="J21" s="20">
        <v>31428879.079999998</v>
      </c>
      <c r="K21" s="11">
        <f t="shared" si="0"/>
        <v>1067043.9200000018</v>
      </c>
      <c r="L21" s="20">
        <v>31428879.079999998</v>
      </c>
      <c r="M21" s="13">
        <v>0</v>
      </c>
      <c r="N21" s="14"/>
    </row>
    <row r="22" spans="1:16" ht="15.75" hidden="1" thickBot="1">
      <c r="A22" s="8">
        <v>1</v>
      </c>
      <c r="B22" s="9">
        <v>9</v>
      </c>
      <c r="C22" s="9">
        <v>2</v>
      </c>
      <c r="D22" s="10" t="s">
        <v>20</v>
      </c>
      <c r="E22" s="19">
        <v>32634400</v>
      </c>
      <c r="F22" s="20"/>
      <c r="G22" s="15">
        <v>32634400</v>
      </c>
      <c r="H22" s="16"/>
      <c r="I22" s="16"/>
      <c r="J22" s="20">
        <v>31482825.82</v>
      </c>
      <c r="K22" s="11">
        <f t="shared" si="0"/>
        <v>1151574.1799999997</v>
      </c>
      <c r="L22" s="20">
        <v>31482825.82</v>
      </c>
      <c r="M22" s="13">
        <v>0</v>
      </c>
      <c r="N22" s="14"/>
    </row>
    <row r="23" spans="1:16" ht="15.75" hidden="1" thickBot="1">
      <c r="A23" s="8">
        <v>1</v>
      </c>
      <c r="B23" s="9">
        <v>9</v>
      </c>
      <c r="C23" s="9">
        <v>3</v>
      </c>
      <c r="D23" s="10" t="s">
        <v>21</v>
      </c>
      <c r="E23" s="19">
        <v>5220000</v>
      </c>
      <c r="F23" s="20"/>
      <c r="G23" s="15">
        <v>5220000</v>
      </c>
      <c r="H23" s="16"/>
      <c r="I23" s="16"/>
      <c r="J23" s="20">
        <v>5188391.09</v>
      </c>
      <c r="K23" s="11">
        <f t="shared" si="0"/>
        <v>31608.910000000149</v>
      </c>
      <c r="L23" s="20">
        <v>5188391.09</v>
      </c>
      <c r="M23" s="13">
        <v>0</v>
      </c>
      <c r="N23" s="14"/>
    </row>
    <row r="24" spans="1:16" s="2" customFormat="1" ht="21.75" customHeight="1">
      <c r="A24" s="21">
        <v>1</v>
      </c>
      <c r="B24" s="22">
        <v>1</v>
      </c>
      <c r="C24" s="22"/>
      <c r="D24" s="41" t="s">
        <v>7</v>
      </c>
      <c r="E24" s="40">
        <v>20788000</v>
      </c>
      <c r="F24" s="40">
        <v>-15321912</v>
      </c>
      <c r="G24" s="59">
        <f>E24+F24</f>
        <v>5466088</v>
      </c>
      <c r="H24" s="40">
        <f>I24-J24</f>
        <v>0</v>
      </c>
      <c r="I24" s="64">
        <v>5466087.6500000004</v>
      </c>
      <c r="J24" s="64">
        <v>5466087.6500000004</v>
      </c>
      <c r="K24" s="40">
        <f>G24-J24</f>
        <v>0.34999999962747097</v>
      </c>
      <c r="L24" s="40">
        <v>5466087.6500000004</v>
      </c>
      <c r="M24" s="40">
        <f>J24-L24</f>
        <v>0</v>
      </c>
      <c r="N24" s="39">
        <f>SUM(J24/G24)</f>
        <v>0.99999993596883185</v>
      </c>
      <c r="O24" s="75"/>
      <c r="P24" s="75"/>
    </row>
    <row r="25" spans="1:16" s="2" customFormat="1" hidden="1">
      <c r="A25" s="21">
        <v>2</v>
      </c>
      <c r="B25" s="22">
        <v>1</v>
      </c>
      <c r="C25" s="22">
        <v>1</v>
      </c>
      <c r="D25" s="42" t="s">
        <v>23</v>
      </c>
      <c r="E25" s="25">
        <v>765600</v>
      </c>
      <c r="F25" s="25">
        <v>-638000</v>
      </c>
      <c r="G25" s="60">
        <v>127600</v>
      </c>
      <c r="H25" s="23">
        <f t="shared" ref="H25:H66" si="1">G25-J25-K25</f>
        <v>0</v>
      </c>
      <c r="I25" s="68"/>
      <c r="J25" s="65">
        <v>127600</v>
      </c>
      <c r="K25" s="25">
        <v>0</v>
      </c>
      <c r="L25" s="26">
        <v>127600</v>
      </c>
      <c r="M25" s="26">
        <v>0</v>
      </c>
      <c r="N25" s="24">
        <f t="shared" ref="N25:N77" si="2">SUM(J25/G25)</f>
        <v>1</v>
      </c>
      <c r="P25" s="75"/>
    </row>
    <row r="26" spans="1:16" s="2" customFormat="1" hidden="1">
      <c r="A26" s="21">
        <v>2</v>
      </c>
      <c r="B26" s="22">
        <v>1</v>
      </c>
      <c r="C26" s="22">
        <v>3</v>
      </c>
      <c r="D26" s="42" t="s">
        <v>24</v>
      </c>
      <c r="E26" s="25">
        <v>11490000</v>
      </c>
      <c r="F26" s="25">
        <v>-973523</v>
      </c>
      <c r="G26" s="60">
        <v>10516477</v>
      </c>
      <c r="H26" s="23">
        <f t="shared" si="1"/>
        <v>8.19563861220729E-10</v>
      </c>
      <c r="I26" s="68"/>
      <c r="J26" s="65">
        <v>10516476.119999999</v>
      </c>
      <c r="K26" s="25">
        <v>0.88</v>
      </c>
      <c r="L26" s="26">
        <v>10516476.119999999</v>
      </c>
      <c r="M26" s="26">
        <v>0</v>
      </c>
      <c r="N26" s="24">
        <f t="shared" si="2"/>
        <v>0.9999999163217872</v>
      </c>
      <c r="P26" s="75"/>
    </row>
    <row r="27" spans="1:16" s="2" customFormat="1" hidden="1">
      <c r="A27" s="21"/>
      <c r="B27" s="22"/>
      <c r="C27" s="22"/>
      <c r="D27" s="42"/>
      <c r="E27" s="25"/>
      <c r="F27" s="25"/>
      <c r="G27" s="60"/>
      <c r="H27" s="23">
        <f t="shared" si="1"/>
        <v>0</v>
      </c>
      <c r="I27" s="68"/>
      <c r="J27" s="65"/>
      <c r="K27" s="25"/>
      <c r="L27" s="26"/>
      <c r="M27" s="26"/>
      <c r="N27" s="24" t="e">
        <f t="shared" si="2"/>
        <v>#DIV/0!</v>
      </c>
      <c r="P27" s="75"/>
    </row>
    <row r="28" spans="1:16" s="2" customFormat="1" hidden="1">
      <c r="A28" s="21">
        <v>2</v>
      </c>
      <c r="B28" s="22">
        <v>2</v>
      </c>
      <c r="C28" s="22">
        <v>1</v>
      </c>
      <c r="D28" s="42" t="s">
        <v>25</v>
      </c>
      <c r="E28" s="25">
        <v>14400000</v>
      </c>
      <c r="F28" s="25">
        <v>1468929</v>
      </c>
      <c r="G28" s="60">
        <v>15868929</v>
      </c>
      <c r="H28" s="23">
        <f t="shared" si="1"/>
        <v>0</v>
      </c>
      <c r="I28" s="68"/>
      <c r="J28" s="65">
        <v>15563890.67</v>
      </c>
      <c r="K28" s="25">
        <v>305038.33</v>
      </c>
      <c r="L28" s="26">
        <v>15485231.390000001</v>
      </c>
      <c r="M28" s="26">
        <v>81659.28</v>
      </c>
      <c r="N28" s="24">
        <f t="shared" si="2"/>
        <v>0.98077763597026613</v>
      </c>
      <c r="P28" s="75"/>
    </row>
    <row r="29" spans="1:16" s="2" customFormat="1" hidden="1">
      <c r="A29" s="21">
        <v>2</v>
      </c>
      <c r="B29" s="22">
        <v>2</v>
      </c>
      <c r="C29" s="22">
        <v>2</v>
      </c>
      <c r="D29" s="42" t="s">
        <v>26</v>
      </c>
      <c r="E29" s="25">
        <v>300000</v>
      </c>
      <c r="F29" s="25"/>
      <c r="G29" s="60">
        <v>300000</v>
      </c>
      <c r="H29" s="23">
        <f t="shared" si="1"/>
        <v>0</v>
      </c>
      <c r="I29" s="68"/>
      <c r="J29" s="65">
        <v>382409.01</v>
      </c>
      <c r="K29" s="25">
        <v>-82409.009999999995</v>
      </c>
      <c r="L29" s="25">
        <v>382409.01</v>
      </c>
      <c r="M29" s="26">
        <v>0</v>
      </c>
      <c r="N29" s="24">
        <f t="shared" si="2"/>
        <v>1.2746967</v>
      </c>
      <c r="P29" s="75"/>
    </row>
    <row r="30" spans="1:16" s="2" customFormat="1" hidden="1">
      <c r="A30" s="21"/>
      <c r="B30" s="22"/>
      <c r="C30" s="22"/>
      <c r="D30" s="42"/>
      <c r="E30" s="25"/>
      <c r="F30" s="25"/>
      <c r="G30" s="60"/>
      <c r="H30" s="23">
        <f t="shared" si="1"/>
        <v>0</v>
      </c>
      <c r="I30" s="68"/>
      <c r="J30" s="65"/>
      <c r="K30" s="25"/>
      <c r="L30" s="26"/>
      <c r="M30" s="26"/>
      <c r="N30" s="24" t="e">
        <f t="shared" si="2"/>
        <v>#DIV/0!</v>
      </c>
      <c r="P30" s="75"/>
    </row>
    <row r="31" spans="1:16" s="2" customFormat="1" hidden="1">
      <c r="A31" s="21">
        <v>2</v>
      </c>
      <c r="B31" s="22">
        <v>3</v>
      </c>
      <c r="C31" s="22">
        <v>1</v>
      </c>
      <c r="D31" s="42" t="s">
        <v>27</v>
      </c>
      <c r="E31" s="25">
        <v>4500000</v>
      </c>
      <c r="F31" s="25">
        <v>-4245000</v>
      </c>
      <c r="G31" s="60">
        <v>255000</v>
      </c>
      <c r="H31" s="23">
        <f t="shared" si="1"/>
        <v>0</v>
      </c>
      <c r="I31" s="68"/>
      <c r="J31" s="65">
        <v>248733.31</v>
      </c>
      <c r="K31" s="25">
        <v>6266.69</v>
      </c>
      <c r="L31" s="26">
        <v>248733.31</v>
      </c>
      <c r="M31" s="26">
        <v>0</v>
      </c>
      <c r="N31" s="24">
        <f t="shared" si="2"/>
        <v>0.97542474509803923</v>
      </c>
      <c r="P31" s="75"/>
    </row>
    <row r="32" spans="1:16" s="2" customFormat="1" hidden="1">
      <c r="A32" s="21">
        <v>2</v>
      </c>
      <c r="B32" s="22">
        <v>3</v>
      </c>
      <c r="C32" s="22">
        <v>2</v>
      </c>
      <c r="D32" s="42" t="s">
        <v>28</v>
      </c>
      <c r="E32" s="25">
        <v>800000</v>
      </c>
      <c r="F32" s="25"/>
      <c r="G32" s="60">
        <v>800000</v>
      </c>
      <c r="H32" s="23">
        <f t="shared" si="1"/>
        <v>4.638422979041934E-11</v>
      </c>
      <c r="I32" s="68"/>
      <c r="J32" s="65">
        <v>803969.2</v>
      </c>
      <c r="K32" s="25">
        <v>-3969.2</v>
      </c>
      <c r="L32" s="26">
        <v>803969.2</v>
      </c>
      <c r="M32" s="26">
        <v>0</v>
      </c>
      <c r="N32" s="24">
        <f t="shared" si="2"/>
        <v>1.0049614999999998</v>
      </c>
      <c r="P32" s="75"/>
    </row>
    <row r="33" spans="1:16" s="2" customFormat="1" hidden="1">
      <c r="A33" s="21"/>
      <c r="B33" s="22"/>
      <c r="C33" s="22"/>
      <c r="D33" s="42"/>
      <c r="E33" s="25"/>
      <c r="F33" s="25"/>
      <c r="G33" s="60"/>
      <c r="H33" s="23">
        <f t="shared" si="1"/>
        <v>0</v>
      </c>
      <c r="I33" s="68"/>
      <c r="J33" s="65"/>
      <c r="K33" s="25"/>
      <c r="L33" s="26"/>
      <c r="M33" s="26"/>
      <c r="N33" s="24" t="e">
        <f t="shared" si="2"/>
        <v>#DIV/0!</v>
      </c>
      <c r="P33" s="75"/>
    </row>
    <row r="34" spans="1:16" s="2" customFormat="1" hidden="1">
      <c r="A34" s="21">
        <v>2</v>
      </c>
      <c r="B34" s="22">
        <v>6</v>
      </c>
      <c r="C34" s="22">
        <v>1</v>
      </c>
      <c r="D34" s="42" t="s">
        <v>29</v>
      </c>
      <c r="E34" s="25">
        <v>150000</v>
      </c>
      <c r="F34" s="25">
        <v>-54892</v>
      </c>
      <c r="G34" s="60">
        <v>95108</v>
      </c>
      <c r="H34" s="23">
        <f t="shared" si="1"/>
        <v>2.9103802701158088E-12</v>
      </c>
      <c r="I34" s="68"/>
      <c r="J34" s="65">
        <v>95107.95</v>
      </c>
      <c r="K34" s="25">
        <v>0.05</v>
      </c>
      <c r="L34" s="26">
        <v>95107.95</v>
      </c>
      <c r="M34" s="26">
        <v>0</v>
      </c>
      <c r="N34" s="24">
        <f t="shared" si="2"/>
        <v>0.99999947428186897</v>
      </c>
      <c r="P34" s="75"/>
    </row>
    <row r="35" spans="1:16" s="2" customFormat="1" hidden="1">
      <c r="A35" s="21">
        <v>2</v>
      </c>
      <c r="B35" s="22">
        <v>6</v>
      </c>
      <c r="C35" s="22">
        <v>4</v>
      </c>
      <c r="D35" s="42" t="s">
        <v>30</v>
      </c>
      <c r="E35" s="25">
        <v>4454400</v>
      </c>
      <c r="F35" s="25"/>
      <c r="G35" s="60">
        <v>4454400</v>
      </c>
      <c r="H35" s="23">
        <f t="shared" si="1"/>
        <v>0</v>
      </c>
      <c r="I35" s="68"/>
      <c r="J35" s="65">
        <v>4438400</v>
      </c>
      <c r="K35" s="25">
        <v>16000</v>
      </c>
      <c r="L35" s="26">
        <v>3881600</v>
      </c>
      <c r="M35" s="26">
        <v>556800</v>
      </c>
      <c r="N35" s="24">
        <f t="shared" si="2"/>
        <v>0.99640804597701149</v>
      </c>
      <c r="P35" s="75"/>
    </row>
    <row r="36" spans="1:16" s="2" customFormat="1" hidden="1">
      <c r="A36" s="21">
        <v>2</v>
      </c>
      <c r="B36" s="22">
        <v>6</v>
      </c>
      <c r="C36" s="22">
        <v>9</v>
      </c>
      <c r="D36" s="42" t="s">
        <v>31</v>
      </c>
      <c r="E36" s="25">
        <v>534528</v>
      </c>
      <c r="F36" s="25">
        <v>-44050</v>
      </c>
      <c r="G36" s="60">
        <v>490478</v>
      </c>
      <c r="H36" s="23">
        <f t="shared" si="1"/>
        <v>0</v>
      </c>
      <c r="I36" s="68"/>
      <c r="J36" s="65">
        <v>489984</v>
      </c>
      <c r="K36" s="25">
        <v>494</v>
      </c>
      <c r="L36" s="26">
        <v>445440</v>
      </c>
      <c r="M36" s="26">
        <v>44544</v>
      </c>
      <c r="N36" s="24">
        <f t="shared" si="2"/>
        <v>0.99899281924979311</v>
      </c>
      <c r="P36" s="75"/>
    </row>
    <row r="37" spans="1:16" s="2" customFormat="1" hidden="1">
      <c r="A37" s="21"/>
      <c r="B37" s="22"/>
      <c r="C37" s="22"/>
      <c r="D37" s="43"/>
      <c r="E37" s="27"/>
      <c r="F37" s="27"/>
      <c r="G37" s="60"/>
      <c r="H37" s="23">
        <f t="shared" si="1"/>
        <v>0</v>
      </c>
      <c r="I37" s="68"/>
      <c r="J37" s="66"/>
      <c r="K37" s="25"/>
      <c r="L37" s="26"/>
      <c r="M37" s="26"/>
      <c r="N37" s="24" t="e">
        <f t="shared" si="2"/>
        <v>#DIV/0!</v>
      </c>
      <c r="P37" s="75"/>
    </row>
    <row r="38" spans="1:16" s="2" customFormat="1" hidden="1">
      <c r="A38" s="21">
        <v>2</v>
      </c>
      <c r="B38" s="22">
        <v>7</v>
      </c>
      <c r="C38" s="22">
        <v>2</v>
      </c>
      <c r="D38" s="42" t="s">
        <v>32</v>
      </c>
      <c r="E38" s="25">
        <v>18000000</v>
      </c>
      <c r="F38" s="25">
        <v>-9640251</v>
      </c>
      <c r="G38" s="60">
        <v>8359749</v>
      </c>
      <c r="H38" s="23">
        <f t="shared" si="1"/>
        <v>3.7252900764173091E-10</v>
      </c>
      <c r="I38" s="68"/>
      <c r="J38" s="65">
        <v>8359748.3499999996</v>
      </c>
      <c r="K38" s="25">
        <v>0.65</v>
      </c>
      <c r="L38" s="25">
        <v>8359748.3499999996</v>
      </c>
      <c r="M38" s="26">
        <v>0</v>
      </c>
      <c r="N38" s="24">
        <f t="shared" si="2"/>
        <v>0.99999992224646927</v>
      </c>
      <c r="P38" s="75"/>
    </row>
    <row r="39" spans="1:16" s="2" customFormat="1" hidden="1">
      <c r="A39" s="21"/>
      <c r="B39" s="22"/>
      <c r="C39" s="22"/>
      <c r="D39" s="42"/>
      <c r="E39" s="27"/>
      <c r="F39" s="27"/>
      <c r="G39" s="60"/>
      <c r="H39" s="23">
        <f t="shared" si="1"/>
        <v>0</v>
      </c>
      <c r="I39" s="68"/>
      <c r="J39" s="66"/>
      <c r="K39" s="25"/>
      <c r="L39" s="26"/>
      <c r="M39" s="26"/>
      <c r="N39" s="24" t="e">
        <f t="shared" si="2"/>
        <v>#DIV/0!</v>
      </c>
      <c r="P39" s="75"/>
    </row>
    <row r="40" spans="1:16" s="2" customFormat="1" hidden="1">
      <c r="A40" s="21">
        <v>2</v>
      </c>
      <c r="B40" s="22">
        <v>8</v>
      </c>
      <c r="C40" s="22">
        <v>2</v>
      </c>
      <c r="D40" s="42" t="s">
        <v>33</v>
      </c>
      <c r="E40" s="25">
        <v>215000000</v>
      </c>
      <c r="F40" s="25">
        <v>-1605229</v>
      </c>
      <c r="G40" s="60">
        <v>213394771</v>
      </c>
      <c r="H40" s="23">
        <f t="shared" si="1"/>
        <v>-8.3446503040818243E-9</v>
      </c>
      <c r="I40" s="68"/>
      <c r="J40" s="67">
        <v>213394770.21000001</v>
      </c>
      <c r="K40" s="25">
        <v>0.79</v>
      </c>
      <c r="L40" s="26">
        <v>157671851.52000001</v>
      </c>
      <c r="M40" s="26">
        <v>55722918.689999998</v>
      </c>
      <c r="N40" s="24">
        <f t="shared" si="2"/>
        <v>0.99999999629794123</v>
      </c>
      <c r="P40" s="75"/>
    </row>
    <row r="41" spans="1:16" s="2" customFormat="1" hidden="1">
      <c r="A41" s="21"/>
      <c r="B41" s="22"/>
      <c r="C41" s="22"/>
      <c r="D41" s="42"/>
      <c r="E41" s="27"/>
      <c r="F41" s="27"/>
      <c r="G41" s="60"/>
      <c r="H41" s="23">
        <f t="shared" si="1"/>
        <v>0</v>
      </c>
      <c r="I41" s="68"/>
      <c r="J41" s="66"/>
      <c r="K41" s="25"/>
      <c r="L41" s="26"/>
      <c r="M41" s="26"/>
      <c r="N41" s="24" t="e">
        <f t="shared" si="2"/>
        <v>#DIV/0!</v>
      </c>
      <c r="P41" s="75"/>
    </row>
    <row r="42" spans="1:16" s="2" customFormat="1" hidden="1">
      <c r="A42" s="21">
        <v>2</v>
      </c>
      <c r="B42" s="22">
        <v>9</v>
      </c>
      <c r="C42" s="22">
        <v>6</v>
      </c>
      <c r="D42" s="42" t="s">
        <v>34</v>
      </c>
      <c r="E42" s="25">
        <v>1680000</v>
      </c>
      <c r="F42" s="25">
        <v>-1600000</v>
      </c>
      <c r="G42" s="60">
        <v>80000</v>
      </c>
      <c r="H42" s="23">
        <f t="shared" si="1"/>
        <v>0</v>
      </c>
      <c r="I42" s="68"/>
      <c r="J42" s="65">
        <v>0</v>
      </c>
      <c r="K42" s="25">
        <v>80000</v>
      </c>
      <c r="L42" s="26">
        <v>0</v>
      </c>
      <c r="M42" s="26">
        <v>0</v>
      </c>
      <c r="N42" s="24">
        <f t="shared" si="2"/>
        <v>0</v>
      </c>
      <c r="P42" s="75"/>
    </row>
    <row r="43" spans="1:16" s="2" customFormat="1" hidden="1">
      <c r="A43" s="21">
        <v>2</v>
      </c>
      <c r="B43" s="22">
        <v>9</v>
      </c>
      <c r="C43" s="22">
        <v>9</v>
      </c>
      <c r="D43" s="42" t="s">
        <v>35</v>
      </c>
      <c r="E43" s="25">
        <v>0</v>
      </c>
      <c r="F43" s="25">
        <v>4920000</v>
      </c>
      <c r="G43" s="60">
        <f t="shared" ref="G43" si="3">E43+F43</f>
        <v>4920000</v>
      </c>
      <c r="H43" s="23">
        <f t="shared" si="1"/>
        <v>0</v>
      </c>
      <c r="I43" s="68"/>
      <c r="J43" s="65">
        <v>5000000</v>
      </c>
      <c r="K43" s="25">
        <f t="shared" ref="K43" si="4">G43-J43</f>
        <v>-80000</v>
      </c>
      <c r="L43" s="26">
        <v>5000000</v>
      </c>
      <c r="M43" s="26">
        <f t="shared" ref="M43" si="5">J43-L43</f>
        <v>0</v>
      </c>
      <c r="N43" s="24">
        <f t="shared" si="2"/>
        <v>1.0162601626016261</v>
      </c>
      <c r="P43" s="75"/>
    </row>
    <row r="44" spans="1:16" s="2" customFormat="1">
      <c r="A44" s="21"/>
      <c r="B44" s="22"/>
      <c r="C44" s="22"/>
      <c r="D44" s="42"/>
      <c r="E44" s="25"/>
      <c r="F44" s="25"/>
      <c r="G44" s="60"/>
      <c r="H44" s="23"/>
      <c r="I44" s="68"/>
      <c r="J44" s="65"/>
      <c r="K44" s="25"/>
      <c r="L44" s="26"/>
      <c r="M44" s="26"/>
      <c r="N44" s="24"/>
      <c r="P44" s="75"/>
    </row>
    <row r="45" spans="1:16" s="2" customFormat="1">
      <c r="A45" s="21">
        <v>2</v>
      </c>
      <c r="B45" s="22">
        <v>1</v>
      </c>
      <c r="C45" s="22"/>
      <c r="D45" s="44" t="s">
        <v>22</v>
      </c>
      <c r="E45" s="23">
        <v>127306396</v>
      </c>
      <c r="F45" s="23">
        <v>-78831946</v>
      </c>
      <c r="G45" s="61">
        <f>E45+F45</f>
        <v>48474450</v>
      </c>
      <c r="H45" s="23">
        <f>I45-J45</f>
        <v>1817082</v>
      </c>
      <c r="I45" s="68">
        <v>46222275.829999998</v>
      </c>
      <c r="J45" s="68">
        <v>44405193.829999998</v>
      </c>
      <c r="K45" s="23">
        <f>G45-J45-H45</f>
        <v>2252174.1700000018</v>
      </c>
      <c r="L45" s="23">
        <v>42603494.560000002</v>
      </c>
      <c r="M45" s="23">
        <f>J45-L45</f>
        <v>1801699.2699999958</v>
      </c>
      <c r="N45" s="24">
        <f t="shared" si="2"/>
        <v>0.91605358761161804</v>
      </c>
      <c r="O45" s="75"/>
      <c r="P45" s="75"/>
    </row>
    <row r="46" spans="1:16" s="2" customFormat="1">
      <c r="A46" s="21"/>
      <c r="B46" s="22"/>
      <c r="C46" s="22"/>
      <c r="D46" s="42"/>
      <c r="E46" s="27"/>
      <c r="F46" s="27"/>
      <c r="G46" s="62"/>
      <c r="H46" s="23"/>
      <c r="I46" s="68"/>
      <c r="J46" s="66"/>
      <c r="K46" s="27"/>
      <c r="L46" s="26"/>
      <c r="M46" s="23"/>
      <c r="N46" s="24"/>
      <c r="P46" s="82"/>
    </row>
    <row r="47" spans="1:16" s="2" customFormat="1" hidden="1">
      <c r="A47" s="21">
        <v>3</v>
      </c>
      <c r="B47" s="22">
        <v>1</v>
      </c>
      <c r="C47" s="22">
        <v>1</v>
      </c>
      <c r="D47" s="42" t="s">
        <v>36</v>
      </c>
      <c r="E47" s="25">
        <v>1020000</v>
      </c>
      <c r="F47" s="25">
        <v>-288615</v>
      </c>
      <c r="G47" s="60">
        <f>E47+F47</f>
        <v>731385</v>
      </c>
      <c r="H47" s="23">
        <f t="shared" si="1"/>
        <v>0</v>
      </c>
      <c r="I47" s="68"/>
      <c r="J47" s="65">
        <v>731384.2</v>
      </c>
      <c r="K47" s="25">
        <f>G47-J47</f>
        <v>0.80000000004656613</v>
      </c>
      <c r="L47" s="25">
        <v>731384.2</v>
      </c>
      <c r="M47" s="23">
        <f t="shared" ref="M47:M67" si="6">J47-L47</f>
        <v>0</v>
      </c>
      <c r="N47" s="24">
        <f t="shared" si="2"/>
        <v>0.999998906184841</v>
      </c>
    </row>
    <row r="48" spans="1:16" s="2" customFormat="1" hidden="1">
      <c r="A48" s="21"/>
      <c r="B48" s="22"/>
      <c r="C48" s="22"/>
      <c r="D48" s="42"/>
      <c r="E48" s="25"/>
      <c r="F48" s="25"/>
      <c r="G48" s="60"/>
      <c r="H48" s="23">
        <f t="shared" si="1"/>
        <v>0</v>
      </c>
      <c r="I48" s="68"/>
      <c r="J48" s="65"/>
      <c r="K48" s="25"/>
      <c r="L48" s="26"/>
      <c r="M48" s="23">
        <f t="shared" si="6"/>
        <v>0</v>
      </c>
      <c r="N48" s="24" t="e">
        <f t="shared" si="2"/>
        <v>#DIV/0!</v>
      </c>
    </row>
    <row r="49" spans="1:14" s="2" customFormat="1" hidden="1">
      <c r="A49" s="21">
        <v>3</v>
      </c>
      <c r="B49" s="22">
        <v>2</v>
      </c>
      <c r="C49" s="22">
        <v>2</v>
      </c>
      <c r="D49" s="42" t="s">
        <v>37</v>
      </c>
      <c r="E49" s="25">
        <v>0</v>
      </c>
      <c r="F49" s="25">
        <v>124120</v>
      </c>
      <c r="G49" s="60">
        <f t="shared" ref="G49:G66" si="7">E49+F49</f>
        <v>124120</v>
      </c>
      <c r="H49" s="23">
        <f t="shared" si="1"/>
        <v>0</v>
      </c>
      <c r="I49" s="68"/>
      <c r="J49" s="65">
        <v>124120</v>
      </c>
      <c r="K49" s="25">
        <f>G49-J49</f>
        <v>0</v>
      </c>
      <c r="L49" s="26">
        <v>124120</v>
      </c>
      <c r="M49" s="23">
        <f t="shared" si="6"/>
        <v>0</v>
      </c>
      <c r="N49" s="24">
        <f t="shared" si="2"/>
        <v>1</v>
      </c>
    </row>
    <row r="50" spans="1:14" s="2" customFormat="1" hidden="1">
      <c r="A50" s="21">
        <v>3</v>
      </c>
      <c r="B50" s="22">
        <v>2</v>
      </c>
      <c r="C50" s="22">
        <v>3</v>
      </c>
      <c r="D50" s="42" t="s">
        <v>38</v>
      </c>
      <c r="E50" s="25">
        <v>5000000</v>
      </c>
      <c r="F50" s="25">
        <v>-4196480</v>
      </c>
      <c r="G50" s="60">
        <f t="shared" si="7"/>
        <v>803520</v>
      </c>
      <c r="H50" s="23">
        <f t="shared" si="1"/>
        <v>0</v>
      </c>
      <c r="I50" s="68"/>
      <c r="J50" s="65">
        <v>803519.93</v>
      </c>
      <c r="K50" s="25">
        <f t="shared" ref="K50:K66" si="8">G50-J50</f>
        <v>6.9999999948777258E-2</v>
      </c>
      <c r="L50" s="26">
        <v>803519.93</v>
      </c>
      <c r="M50" s="23">
        <f t="shared" si="6"/>
        <v>0</v>
      </c>
      <c r="N50" s="24">
        <f t="shared" si="2"/>
        <v>0.99999991288331347</v>
      </c>
    </row>
    <row r="51" spans="1:14" s="2" customFormat="1" hidden="1">
      <c r="A51" s="21">
        <v>3</v>
      </c>
      <c r="B51" s="22">
        <v>2</v>
      </c>
      <c r="C51" s="22">
        <v>4</v>
      </c>
      <c r="D51" s="42" t="s">
        <v>39</v>
      </c>
      <c r="E51" s="25">
        <v>1500000</v>
      </c>
      <c r="F51" s="25">
        <v>-1314516</v>
      </c>
      <c r="G51" s="60">
        <f t="shared" si="7"/>
        <v>185484</v>
      </c>
      <c r="H51" s="23">
        <f t="shared" si="1"/>
        <v>0</v>
      </c>
      <c r="I51" s="68"/>
      <c r="J51" s="65">
        <v>185484</v>
      </c>
      <c r="K51" s="25">
        <f t="shared" si="8"/>
        <v>0</v>
      </c>
      <c r="L51" s="26">
        <v>185484</v>
      </c>
      <c r="M51" s="23">
        <f t="shared" si="6"/>
        <v>0</v>
      </c>
      <c r="N51" s="24">
        <f t="shared" si="2"/>
        <v>1</v>
      </c>
    </row>
    <row r="52" spans="1:14" s="2" customFormat="1" hidden="1">
      <c r="A52" s="21"/>
      <c r="B52" s="22"/>
      <c r="C52" s="22"/>
      <c r="D52" s="27"/>
      <c r="E52" s="25"/>
      <c r="F52" s="25"/>
      <c r="G52" s="60"/>
      <c r="H52" s="23">
        <f t="shared" si="1"/>
        <v>0</v>
      </c>
      <c r="I52" s="68"/>
      <c r="J52" s="65"/>
      <c r="K52" s="25"/>
      <c r="L52" s="26"/>
      <c r="M52" s="23">
        <f t="shared" si="6"/>
        <v>0</v>
      </c>
      <c r="N52" s="24" t="e">
        <f t="shared" si="2"/>
        <v>#DIV/0!</v>
      </c>
    </row>
    <row r="53" spans="1:14" s="2" customFormat="1" hidden="1">
      <c r="A53" s="21">
        <v>3</v>
      </c>
      <c r="B53" s="22">
        <v>3</v>
      </c>
      <c r="C53" s="22">
        <v>1</v>
      </c>
      <c r="D53" s="42" t="s">
        <v>40</v>
      </c>
      <c r="E53" s="25">
        <v>1150000</v>
      </c>
      <c r="F53" s="25"/>
      <c r="G53" s="60">
        <f t="shared" si="7"/>
        <v>1150000</v>
      </c>
      <c r="H53" s="23">
        <f t="shared" si="1"/>
        <v>0</v>
      </c>
      <c r="I53" s="68"/>
      <c r="J53" s="65">
        <v>0</v>
      </c>
      <c r="K53" s="25">
        <f t="shared" si="8"/>
        <v>1150000</v>
      </c>
      <c r="L53" s="26">
        <v>0</v>
      </c>
      <c r="M53" s="23">
        <f t="shared" si="6"/>
        <v>0</v>
      </c>
      <c r="N53" s="24">
        <f t="shared" si="2"/>
        <v>0</v>
      </c>
    </row>
    <row r="54" spans="1:14" s="2" customFormat="1" hidden="1">
      <c r="A54" s="21">
        <v>3</v>
      </c>
      <c r="B54" s="22">
        <v>3</v>
      </c>
      <c r="C54" s="22">
        <v>2</v>
      </c>
      <c r="D54" s="42" t="s">
        <v>41</v>
      </c>
      <c r="E54" s="25">
        <v>510000</v>
      </c>
      <c r="F54" s="25"/>
      <c r="G54" s="60">
        <f t="shared" si="7"/>
        <v>510000</v>
      </c>
      <c r="H54" s="23">
        <f t="shared" si="1"/>
        <v>0</v>
      </c>
      <c r="I54" s="68"/>
      <c r="J54" s="65">
        <v>1272299.6000000001</v>
      </c>
      <c r="K54" s="25">
        <f t="shared" si="8"/>
        <v>-762299.60000000009</v>
      </c>
      <c r="L54" s="25">
        <v>1272299.6000000001</v>
      </c>
      <c r="M54" s="23">
        <f t="shared" si="6"/>
        <v>0</v>
      </c>
      <c r="N54" s="24">
        <f t="shared" si="2"/>
        <v>2.494705098039216</v>
      </c>
    </row>
    <row r="55" spans="1:14" s="2" customFormat="1" hidden="1">
      <c r="A55" s="21">
        <v>3</v>
      </c>
      <c r="B55" s="22">
        <v>3</v>
      </c>
      <c r="C55" s="22">
        <v>3</v>
      </c>
      <c r="D55" s="42" t="s">
        <v>42</v>
      </c>
      <c r="E55" s="25">
        <v>230000</v>
      </c>
      <c r="F55" s="25">
        <v>-230000</v>
      </c>
      <c r="G55" s="60">
        <f t="shared" si="7"/>
        <v>0</v>
      </c>
      <c r="H55" s="23">
        <f t="shared" si="1"/>
        <v>0</v>
      </c>
      <c r="I55" s="68"/>
      <c r="J55" s="65">
        <v>0</v>
      </c>
      <c r="K55" s="25">
        <f t="shared" si="8"/>
        <v>0</v>
      </c>
      <c r="L55" s="26">
        <v>0</v>
      </c>
      <c r="M55" s="23">
        <f t="shared" si="6"/>
        <v>0</v>
      </c>
      <c r="N55" s="24" t="e">
        <f t="shared" si="2"/>
        <v>#DIV/0!</v>
      </c>
    </row>
    <row r="56" spans="1:14" s="2" customFormat="1" hidden="1">
      <c r="A56" s="21"/>
      <c r="B56" s="22"/>
      <c r="C56" s="22"/>
      <c r="D56" s="42"/>
      <c r="E56" s="25"/>
      <c r="F56" s="25"/>
      <c r="G56" s="60"/>
      <c r="H56" s="23">
        <f t="shared" si="1"/>
        <v>0</v>
      </c>
      <c r="I56" s="68"/>
      <c r="J56" s="65"/>
      <c r="K56" s="25"/>
      <c r="L56" s="26"/>
      <c r="M56" s="23">
        <f t="shared" si="6"/>
        <v>0</v>
      </c>
      <c r="N56" s="24" t="e">
        <f t="shared" si="2"/>
        <v>#DIV/0!</v>
      </c>
    </row>
    <row r="57" spans="1:14" s="2" customFormat="1" hidden="1">
      <c r="A57" s="21">
        <v>3</v>
      </c>
      <c r="B57" s="22">
        <v>4</v>
      </c>
      <c r="C57" s="22">
        <v>1</v>
      </c>
      <c r="D57" s="27" t="s">
        <v>43</v>
      </c>
      <c r="E57" s="25">
        <v>333120398</v>
      </c>
      <c r="F57" s="25">
        <v>-13051856</v>
      </c>
      <c r="G57" s="60">
        <f t="shared" si="7"/>
        <v>320068542</v>
      </c>
      <c r="H57" s="23">
        <f t="shared" si="1"/>
        <v>0</v>
      </c>
      <c r="I57" s="68"/>
      <c r="J57" s="65">
        <v>320068541.13999999</v>
      </c>
      <c r="K57" s="25">
        <f t="shared" si="8"/>
        <v>0.86000001430511475</v>
      </c>
      <c r="L57" s="26">
        <v>313249321.66000003</v>
      </c>
      <c r="M57" s="23">
        <f t="shared" si="6"/>
        <v>6819219.4799999595</v>
      </c>
      <c r="N57" s="24">
        <f t="shared" si="2"/>
        <v>0.99999999731307543</v>
      </c>
    </row>
    <row r="58" spans="1:14" s="2" customFormat="1" hidden="1">
      <c r="A58" s="21">
        <v>3</v>
      </c>
      <c r="B58" s="22">
        <v>4</v>
      </c>
      <c r="C58" s="22">
        <v>2</v>
      </c>
      <c r="D58" s="27" t="s">
        <v>44</v>
      </c>
      <c r="E58" s="25">
        <v>4000000</v>
      </c>
      <c r="F58" s="25">
        <v>-3188000</v>
      </c>
      <c r="G58" s="60">
        <f t="shared" si="7"/>
        <v>812000</v>
      </c>
      <c r="H58" s="23">
        <f t="shared" si="1"/>
        <v>0</v>
      </c>
      <c r="I58" s="68"/>
      <c r="J58" s="65">
        <v>812000</v>
      </c>
      <c r="K58" s="25">
        <f t="shared" si="8"/>
        <v>0</v>
      </c>
      <c r="L58" s="25">
        <v>812000</v>
      </c>
      <c r="M58" s="23">
        <f t="shared" si="6"/>
        <v>0</v>
      </c>
      <c r="N58" s="24">
        <f t="shared" si="2"/>
        <v>1</v>
      </c>
    </row>
    <row r="59" spans="1:14" s="2" customFormat="1" hidden="1">
      <c r="A59" s="21">
        <v>3</v>
      </c>
      <c r="B59" s="22">
        <v>4</v>
      </c>
      <c r="C59" s="22">
        <v>3</v>
      </c>
      <c r="D59" s="27" t="s">
        <v>45</v>
      </c>
      <c r="E59" s="25">
        <v>500000</v>
      </c>
      <c r="F59" s="25">
        <v>-500000</v>
      </c>
      <c r="G59" s="60">
        <f t="shared" si="7"/>
        <v>0</v>
      </c>
      <c r="H59" s="23">
        <f t="shared" si="1"/>
        <v>0</v>
      </c>
      <c r="I59" s="68"/>
      <c r="J59" s="65">
        <v>0</v>
      </c>
      <c r="K59" s="25">
        <f t="shared" si="8"/>
        <v>0</v>
      </c>
      <c r="L59" s="26">
        <v>0</v>
      </c>
      <c r="M59" s="23">
        <f t="shared" si="6"/>
        <v>0</v>
      </c>
      <c r="N59" s="24" t="e">
        <f t="shared" si="2"/>
        <v>#DIV/0!</v>
      </c>
    </row>
    <row r="60" spans="1:14" s="2" customFormat="1" hidden="1">
      <c r="A60" s="21"/>
      <c r="B60" s="22"/>
      <c r="C60" s="22"/>
      <c r="D60" s="42"/>
      <c r="E60" s="27"/>
      <c r="F60" s="27"/>
      <c r="G60" s="60"/>
      <c r="H60" s="23">
        <f t="shared" si="1"/>
        <v>0</v>
      </c>
      <c r="I60" s="68"/>
      <c r="J60" s="66"/>
      <c r="K60" s="25"/>
      <c r="L60" s="26"/>
      <c r="M60" s="23">
        <f t="shared" si="6"/>
        <v>0</v>
      </c>
      <c r="N60" s="24" t="e">
        <f t="shared" si="2"/>
        <v>#DIV/0!</v>
      </c>
    </row>
    <row r="61" spans="1:14" s="2" customFormat="1" hidden="1">
      <c r="A61" s="21">
        <v>3</v>
      </c>
      <c r="B61" s="22">
        <v>5</v>
      </c>
      <c r="C61" s="22">
        <v>3</v>
      </c>
      <c r="D61" s="42" t="s">
        <v>46</v>
      </c>
      <c r="E61" s="25">
        <v>35000000</v>
      </c>
      <c r="F61" s="25">
        <v>10404009</v>
      </c>
      <c r="G61" s="60">
        <f t="shared" si="7"/>
        <v>45404009</v>
      </c>
      <c r="H61" s="23">
        <f t="shared" si="1"/>
        <v>0</v>
      </c>
      <c r="I61" s="68"/>
      <c r="J61" s="65">
        <v>45373294.329999998</v>
      </c>
      <c r="K61" s="25">
        <f t="shared" si="8"/>
        <v>30714.670000001788</v>
      </c>
      <c r="L61" s="26">
        <v>37164152.329999998</v>
      </c>
      <c r="M61" s="23">
        <f t="shared" si="6"/>
        <v>8209142</v>
      </c>
      <c r="N61" s="24">
        <f t="shared" si="2"/>
        <v>0.99932352515391309</v>
      </c>
    </row>
    <row r="62" spans="1:14" s="2" customFormat="1" hidden="1">
      <c r="A62" s="21"/>
      <c r="B62" s="22"/>
      <c r="C62" s="22"/>
      <c r="D62" s="42"/>
      <c r="E62" s="27"/>
      <c r="F62" s="27"/>
      <c r="G62" s="60"/>
      <c r="H62" s="23">
        <f t="shared" si="1"/>
        <v>0</v>
      </c>
      <c r="I62" s="68"/>
      <c r="J62" s="66"/>
      <c r="K62" s="25"/>
      <c r="L62" s="26"/>
      <c r="M62" s="23">
        <f t="shared" si="6"/>
        <v>0</v>
      </c>
      <c r="N62" s="24" t="e">
        <f t="shared" si="2"/>
        <v>#DIV/0!</v>
      </c>
    </row>
    <row r="63" spans="1:14" s="2" customFormat="1" hidden="1">
      <c r="A63" s="21">
        <v>3</v>
      </c>
      <c r="B63" s="22">
        <v>6</v>
      </c>
      <c r="C63" s="22">
        <v>5</v>
      </c>
      <c r="D63" s="42" t="s">
        <v>47</v>
      </c>
      <c r="E63" s="25">
        <v>110000000</v>
      </c>
      <c r="F63" s="25">
        <v>-20162000</v>
      </c>
      <c r="G63" s="60">
        <f t="shared" si="7"/>
        <v>89838000</v>
      </c>
      <c r="H63" s="23">
        <f t="shared" si="1"/>
        <v>0</v>
      </c>
      <c r="I63" s="68"/>
      <c r="J63" s="67">
        <v>89837580.299999997</v>
      </c>
      <c r="K63" s="25">
        <f t="shared" si="8"/>
        <v>419.70000000298023</v>
      </c>
      <c r="L63" s="26">
        <v>72005684</v>
      </c>
      <c r="M63" s="23">
        <f t="shared" si="6"/>
        <v>17831896.299999997</v>
      </c>
      <c r="N63" s="24">
        <f t="shared" si="2"/>
        <v>0.99999532825753024</v>
      </c>
    </row>
    <row r="64" spans="1:14" s="2" customFormat="1" hidden="1">
      <c r="A64" s="21"/>
      <c r="B64" s="22"/>
      <c r="C64" s="22"/>
      <c r="D64" s="42"/>
      <c r="E64" s="27"/>
      <c r="F64" s="27"/>
      <c r="G64" s="60"/>
      <c r="H64" s="23">
        <f t="shared" si="1"/>
        <v>0</v>
      </c>
      <c r="I64" s="68"/>
      <c r="J64" s="66"/>
      <c r="K64" s="25"/>
      <c r="L64" s="26"/>
      <c r="M64" s="23">
        <f t="shared" si="6"/>
        <v>0</v>
      </c>
      <c r="N64" s="24" t="e">
        <f t="shared" si="2"/>
        <v>#DIV/0!</v>
      </c>
    </row>
    <row r="65" spans="1:16" s="2" customFormat="1" hidden="1">
      <c r="A65" s="21">
        <v>3</v>
      </c>
      <c r="B65" s="22">
        <v>9</v>
      </c>
      <c r="C65" s="22">
        <v>1</v>
      </c>
      <c r="D65" s="42" t="s">
        <v>48</v>
      </c>
      <c r="E65" s="25">
        <v>1000000</v>
      </c>
      <c r="F65" s="25">
        <v>-1000000</v>
      </c>
      <c r="G65" s="60">
        <f t="shared" si="7"/>
        <v>0</v>
      </c>
      <c r="H65" s="23">
        <f t="shared" si="1"/>
        <v>0</v>
      </c>
      <c r="I65" s="68"/>
      <c r="J65" s="65">
        <v>0</v>
      </c>
      <c r="K65" s="25">
        <f t="shared" si="8"/>
        <v>0</v>
      </c>
      <c r="L65" s="26">
        <v>0</v>
      </c>
      <c r="M65" s="23">
        <f t="shared" si="6"/>
        <v>0</v>
      </c>
      <c r="N65" s="24" t="e">
        <f t="shared" si="2"/>
        <v>#DIV/0!</v>
      </c>
    </row>
    <row r="66" spans="1:16" s="2" customFormat="1" hidden="1">
      <c r="A66" s="21">
        <v>3</v>
      </c>
      <c r="B66" s="22">
        <v>9</v>
      </c>
      <c r="C66" s="22">
        <v>6</v>
      </c>
      <c r="D66" s="42" t="s">
        <v>49</v>
      </c>
      <c r="E66" s="25">
        <v>12000000</v>
      </c>
      <c r="F66" s="25">
        <v>-3015717</v>
      </c>
      <c r="G66" s="60">
        <f t="shared" si="7"/>
        <v>8984283</v>
      </c>
      <c r="H66" s="23">
        <f t="shared" si="1"/>
        <v>0</v>
      </c>
      <c r="I66" s="68"/>
      <c r="J66" s="67">
        <v>8943642.5700000003</v>
      </c>
      <c r="K66" s="25">
        <f t="shared" si="8"/>
        <v>40640.429999999702</v>
      </c>
      <c r="L66" s="26">
        <v>8943642.5700000003</v>
      </c>
      <c r="M66" s="23">
        <f t="shared" si="6"/>
        <v>0</v>
      </c>
      <c r="N66" s="24">
        <f t="shared" si="2"/>
        <v>0.99547649712280883</v>
      </c>
    </row>
    <row r="67" spans="1:16" s="2" customFormat="1">
      <c r="A67" s="21">
        <v>3</v>
      </c>
      <c r="B67" s="22">
        <v>1</v>
      </c>
      <c r="C67" s="22"/>
      <c r="D67" s="45" t="s">
        <v>51</v>
      </c>
      <c r="E67" s="29">
        <v>20000000</v>
      </c>
      <c r="F67" s="29">
        <v>-8927891</v>
      </c>
      <c r="G67" s="63">
        <f>E67+F67</f>
        <v>11072109</v>
      </c>
      <c r="H67" s="23">
        <f>I67-J67</f>
        <v>159221.4299999997</v>
      </c>
      <c r="I67" s="68">
        <v>11072107.029999999</v>
      </c>
      <c r="J67" s="69">
        <v>10912885.6</v>
      </c>
      <c r="K67" s="29">
        <f>G67-J67-H67</f>
        <v>1.9700000006705523</v>
      </c>
      <c r="L67" s="23">
        <v>9772108</v>
      </c>
      <c r="M67" s="23">
        <f t="shared" si="6"/>
        <v>1140777.5999999996</v>
      </c>
      <c r="N67" s="24">
        <f t="shared" si="2"/>
        <v>0.98561941541579834</v>
      </c>
      <c r="O67" s="75"/>
    </row>
    <row r="68" spans="1:16" s="2" customFormat="1">
      <c r="A68" s="21"/>
      <c r="B68" s="22"/>
      <c r="C68" s="22"/>
      <c r="D68" s="46"/>
      <c r="E68" s="29"/>
      <c r="F68" s="29"/>
      <c r="G68" s="63"/>
      <c r="H68" s="23"/>
      <c r="I68" s="68"/>
      <c r="J68" s="70"/>
      <c r="K68" s="29"/>
      <c r="L68" s="23"/>
      <c r="M68" s="23"/>
      <c r="N68" s="24"/>
    </row>
    <row r="69" spans="1:16" s="2" customFormat="1">
      <c r="A69" s="21">
        <v>4</v>
      </c>
      <c r="B69" s="22"/>
      <c r="C69" s="22"/>
      <c r="D69" s="45" t="s">
        <v>52</v>
      </c>
      <c r="E69" s="29">
        <v>400000</v>
      </c>
      <c r="F69" s="29">
        <v>474536</v>
      </c>
      <c r="G69" s="63">
        <f>E69+F69</f>
        <v>874536</v>
      </c>
      <c r="H69" s="23">
        <f>I69-J69</f>
        <v>0</v>
      </c>
      <c r="I69" s="68">
        <v>874535.5</v>
      </c>
      <c r="J69" s="70">
        <v>874535.5</v>
      </c>
      <c r="K69" s="29">
        <f>G69-J69</f>
        <v>0.5</v>
      </c>
      <c r="L69" s="23">
        <v>874535.5</v>
      </c>
      <c r="M69" s="23">
        <f t="shared" ref="M69" si="9">J69-L69</f>
        <v>0</v>
      </c>
      <c r="N69" s="24">
        <f t="shared" si="2"/>
        <v>0.99999942826824739</v>
      </c>
    </row>
    <row r="70" spans="1:16" s="2" customFormat="1">
      <c r="A70" s="21"/>
      <c r="B70" s="22"/>
      <c r="C70" s="22"/>
      <c r="D70" s="46"/>
      <c r="E70" s="29"/>
      <c r="F70" s="29"/>
      <c r="G70" s="63"/>
      <c r="H70" s="23"/>
      <c r="I70" s="68"/>
      <c r="J70" s="70"/>
      <c r="K70" s="29"/>
      <c r="L70" s="23"/>
      <c r="M70" s="23"/>
      <c r="N70" s="24"/>
    </row>
    <row r="71" spans="1:16" s="2" customFormat="1">
      <c r="A71" s="21">
        <v>6</v>
      </c>
      <c r="B71" s="22"/>
      <c r="C71" s="22"/>
      <c r="D71" s="45" t="s">
        <v>53</v>
      </c>
      <c r="E71" s="29">
        <v>104263741</v>
      </c>
      <c r="F71" s="29">
        <v>179897934</v>
      </c>
      <c r="G71" s="63">
        <f>E71+F71</f>
        <v>284161675</v>
      </c>
      <c r="H71" s="23">
        <f>I71-J71</f>
        <v>147032.25</v>
      </c>
      <c r="I71" s="68">
        <v>280430667.43000001</v>
      </c>
      <c r="J71" s="70">
        <v>280283635.18000001</v>
      </c>
      <c r="K71" s="29">
        <f>G71-J71-H71</f>
        <v>3731007.5699999928</v>
      </c>
      <c r="L71" s="23">
        <v>248839678.33000001</v>
      </c>
      <c r="M71" s="23">
        <f>J71-L71</f>
        <v>31443956.849999994</v>
      </c>
      <c r="N71" s="24">
        <f t="shared" si="2"/>
        <v>0.98635269932160985</v>
      </c>
      <c r="O71" s="75"/>
    </row>
    <row r="72" spans="1:16" s="2" customFormat="1">
      <c r="A72" s="21"/>
      <c r="B72" s="22"/>
      <c r="C72" s="22"/>
      <c r="D72" s="45"/>
      <c r="E72" s="29"/>
      <c r="F72" s="29"/>
      <c r="G72" s="63"/>
      <c r="H72" s="23"/>
      <c r="I72" s="68"/>
      <c r="J72" s="70"/>
      <c r="K72" s="29"/>
      <c r="L72" s="23"/>
      <c r="M72" s="23"/>
      <c r="N72" s="24"/>
    </row>
    <row r="73" spans="1:16" s="2" customFormat="1">
      <c r="A73" s="21">
        <v>7</v>
      </c>
      <c r="B73" s="22"/>
      <c r="C73" s="22"/>
      <c r="D73" s="45" t="s">
        <v>57</v>
      </c>
      <c r="E73" s="29">
        <v>10000000</v>
      </c>
      <c r="F73" s="29">
        <v>-8295000</v>
      </c>
      <c r="G73" s="63">
        <f>E73+F73</f>
        <v>1705000</v>
      </c>
      <c r="H73" s="23">
        <f>I73-J73</f>
        <v>0</v>
      </c>
      <c r="I73" s="68">
        <v>1705000</v>
      </c>
      <c r="J73" s="70">
        <v>1705000</v>
      </c>
      <c r="K73" s="29">
        <f>G73-J73</f>
        <v>0</v>
      </c>
      <c r="L73" s="23">
        <v>1705000</v>
      </c>
      <c r="M73" s="23">
        <f>J73-L73</f>
        <v>0</v>
      </c>
      <c r="N73" s="24">
        <f>SUM(J73/G73)</f>
        <v>1</v>
      </c>
    </row>
    <row r="74" spans="1:16" s="2" customFormat="1">
      <c r="A74" s="21"/>
      <c r="B74" s="22"/>
      <c r="C74" s="22"/>
      <c r="D74" s="45"/>
      <c r="E74" s="29"/>
      <c r="F74" s="29"/>
      <c r="G74" s="63"/>
      <c r="H74" s="23"/>
      <c r="I74" s="68"/>
      <c r="J74" s="70"/>
      <c r="K74" s="29"/>
      <c r="L74" s="23"/>
      <c r="M74" s="23"/>
      <c r="N74" s="24"/>
    </row>
    <row r="75" spans="1:16" s="2" customFormat="1">
      <c r="A75" s="21" t="s">
        <v>60</v>
      </c>
      <c r="B75" s="22"/>
      <c r="C75" s="22"/>
      <c r="D75" s="47" t="s">
        <v>61</v>
      </c>
      <c r="E75" s="29">
        <v>55000000</v>
      </c>
      <c r="F75" s="29">
        <v>-55000000</v>
      </c>
      <c r="G75" s="63">
        <f>E75+F75</f>
        <v>0</v>
      </c>
      <c r="H75" s="23">
        <f>I75-J75</f>
        <v>0</v>
      </c>
      <c r="I75" s="68">
        <v>0</v>
      </c>
      <c r="J75" s="70">
        <v>0</v>
      </c>
      <c r="K75" s="29">
        <f>G75-J75</f>
        <v>0</v>
      </c>
      <c r="L75" s="23">
        <v>0</v>
      </c>
      <c r="M75" s="23">
        <f t="shared" ref="M75:M77" si="10">J75-L75</f>
        <v>0</v>
      </c>
      <c r="N75" s="24">
        <v>0</v>
      </c>
    </row>
    <row r="76" spans="1:16" s="2" customFormat="1">
      <c r="A76" s="21"/>
      <c r="B76" s="22"/>
      <c r="C76" s="22"/>
      <c r="D76" s="47"/>
      <c r="E76" s="29"/>
      <c r="F76" s="29"/>
      <c r="G76" s="63"/>
      <c r="H76" s="23"/>
      <c r="I76" s="68"/>
      <c r="J76" s="70"/>
      <c r="K76" s="29"/>
      <c r="L76" s="23"/>
      <c r="M76" s="23"/>
      <c r="N76" s="24"/>
    </row>
    <row r="77" spans="1:16" s="2" customFormat="1">
      <c r="A77" s="49" t="s">
        <v>60</v>
      </c>
      <c r="B77" s="28"/>
      <c r="C77" s="28"/>
      <c r="D77" s="48" t="s">
        <v>61</v>
      </c>
      <c r="E77" s="23">
        <v>0</v>
      </c>
      <c r="F77" s="23">
        <v>55000000</v>
      </c>
      <c r="G77" s="61">
        <f>E77+F77</f>
        <v>55000000</v>
      </c>
      <c r="H77" s="23">
        <f>I77-J77</f>
        <v>0</v>
      </c>
      <c r="I77" s="68">
        <v>43443466.18</v>
      </c>
      <c r="J77" s="68">
        <v>43443466.18</v>
      </c>
      <c r="K77" s="23">
        <f>G77-J77</f>
        <v>11556533.82</v>
      </c>
      <c r="L77" s="23">
        <v>38302821.350000001</v>
      </c>
      <c r="M77" s="23">
        <f t="shared" si="10"/>
        <v>5140644.8299999982</v>
      </c>
      <c r="N77" s="24">
        <f t="shared" si="2"/>
        <v>0.78988120327272726</v>
      </c>
    </row>
    <row r="78" spans="1:16" s="2" customFormat="1" ht="15" customHeight="1" thickBot="1">
      <c r="A78" s="31"/>
      <c r="B78" s="5"/>
      <c r="C78" s="5"/>
      <c r="D78" s="47"/>
      <c r="E78" s="31"/>
      <c r="F78" s="31"/>
      <c r="G78" s="71"/>
      <c r="H78" s="74"/>
      <c r="I78" s="72"/>
      <c r="J78" s="72"/>
      <c r="K78" s="31"/>
      <c r="L78" s="32"/>
      <c r="M78" s="32"/>
      <c r="N78" s="24"/>
    </row>
    <row r="79" spans="1:16" s="2" customFormat="1" ht="42.75" customHeight="1" thickBot="1">
      <c r="A79" s="50"/>
      <c r="B79" s="51"/>
      <c r="C79" s="52"/>
      <c r="D79" s="53" t="s">
        <v>50</v>
      </c>
      <c r="E79" s="55">
        <f>E24+E45+E67+E69+E71+E73+E75+E77</f>
        <v>337758137</v>
      </c>
      <c r="F79" s="55">
        <f>F24+F45+F67+F69+F71+F73+F75+F77</f>
        <v>68995721</v>
      </c>
      <c r="G79" s="55">
        <f t="shared" ref="G79:L79" si="11">G24+G45+G67+G69+G71+G73+G75+G77</f>
        <v>406753858</v>
      </c>
      <c r="H79" s="73">
        <f t="shared" si="11"/>
        <v>2123335.6799999997</v>
      </c>
      <c r="I79" s="55">
        <f t="shared" si="11"/>
        <v>389214139.62</v>
      </c>
      <c r="J79" s="55">
        <f t="shared" si="11"/>
        <v>387090803.94</v>
      </c>
      <c r="K79" s="56">
        <f t="shared" si="11"/>
        <v>17539718.379999995</v>
      </c>
      <c r="L79" s="55">
        <f t="shared" si="11"/>
        <v>347563725.39000005</v>
      </c>
      <c r="M79" s="55">
        <f>M24+M45+M67+M69+M71+M73+M77</f>
        <v>39527078.54999999</v>
      </c>
      <c r="N79" s="57">
        <f>SUM(J79/G79)</f>
        <v>0.95165859235685479</v>
      </c>
    </row>
    <row r="80" spans="1:16" s="2" customFormat="1">
      <c r="P80" s="30"/>
    </row>
    <row r="81" spans="1:20">
      <c r="E81" s="1"/>
      <c r="K81" s="1"/>
      <c r="M81" s="3"/>
      <c r="N81" t="s">
        <v>1</v>
      </c>
      <c r="P81" s="35"/>
    </row>
    <row r="82" spans="1:20" ht="18.75">
      <c r="A82" s="79"/>
      <c r="B82" s="79"/>
      <c r="C82" s="79"/>
      <c r="D82" s="79"/>
      <c r="E82" s="79"/>
      <c r="F82" s="79"/>
      <c r="G82" s="80"/>
      <c r="H82" s="80"/>
      <c r="I82" s="5"/>
      <c r="J82" s="6"/>
      <c r="K82" s="6"/>
      <c r="L82" s="7"/>
      <c r="M82" s="7"/>
      <c r="N82" s="7"/>
      <c r="O82" s="7"/>
      <c r="P82" s="36"/>
      <c r="Q82" s="7"/>
      <c r="R82" s="4"/>
      <c r="S82" s="4"/>
      <c r="T82" s="4"/>
    </row>
    <row r="83" spans="1:20" ht="15.75">
      <c r="A83" s="79"/>
      <c r="B83" s="79"/>
      <c r="C83" s="79"/>
      <c r="D83" s="79"/>
      <c r="E83" s="79"/>
      <c r="F83" s="79"/>
      <c r="G83" s="79"/>
      <c r="H83" s="79"/>
      <c r="M83" s="3"/>
      <c r="Q83" s="1"/>
    </row>
    <row r="84" spans="1:20" ht="15.75">
      <c r="D84" s="79"/>
      <c r="E84" s="79"/>
      <c r="F84" s="79"/>
      <c r="G84" s="81"/>
      <c r="H84" s="81"/>
      <c r="I84" s="37"/>
      <c r="J84" s="37"/>
      <c r="K84" s="30"/>
      <c r="M84" s="3"/>
    </row>
    <row r="85" spans="1:20">
      <c r="G85" s="30"/>
      <c r="H85" s="30"/>
      <c r="I85" s="30"/>
      <c r="J85" s="37"/>
      <c r="K85" s="35"/>
      <c r="M85" s="3"/>
      <c r="P85" s="1"/>
    </row>
    <row r="86" spans="1:20">
      <c r="G86" s="35"/>
      <c r="H86" s="35"/>
      <c r="I86" s="35"/>
      <c r="J86" s="90"/>
      <c r="K86" s="90"/>
      <c r="M86" s="3"/>
    </row>
    <row r="87" spans="1:20">
      <c r="G87" s="38"/>
      <c r="H87" s="38"/>
      <c r="I87" s="38"/>
      <c r="J87" s="37"/>
      <c r="K87" s="38"/>
      <c r="M87" s="33"/>
    </row>
    <row r="88" spans="1:20">
      <c r="K88" s="1"/>
    </row>
    <row r="89" spans="1:20">
      <c r="K89" s="1"/>
    </row>
    <row r="90" spans="1:20">
      <c r="K90" s="1"/>
      <c r="M90" s="3"/>
    </row>
    <row r="91" spans="1:20">
      <c r="K91" s="1"/>
      <c r="M91" s="3"/>
    </row>
    <row r="92" spans="1:20">
      <c r="M92" s="3"/>
    </row>
  </sheetData>
  <mergeCells count="5">
    <mergeCell ref="A1:N1"/>
    <mergeCell ref="A3:N3"/>
    <mergeCell ref="A5:N5"/>
    <mergeCell ref="A7:N7"/>
    <mergeCell ref="J86:K86"/>
  </mergeCells>
  <pageMargins left="0.17" right="0.15748031496062992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D9" sqref="D9"/>
    </sheetView>
  </sheetViews>
  <sheetFormatPr baseColWidth="10" defaultRowHeight="15"/>
  <cols>
    <col min="1" max="1" width="8.28515625" customWidth="1"/>
    <col min="2" max="2" width="3" hidden="1" customWidth="1"/>
    <col min="3" max="3" width="4.85546875" hidden="1" customWidth="1"/>
    <col min="4" max="4" width="24.140625" customWidth="1"/>
    <col min="5" max="5" width="14.7109375" bestFit="1" customWidth="1"/>
    <col min="6" max="6" width="13.42578125" customWidth="1"/>
    <col min="7" max="7" width="14.42578125" customWidth="1"/>
    <col min="8" max="8" width="13.28515625" bestFit="1" customWidth="1"/>
    <col min="9" max="9" width="14.7109375" hidden="1" customWidth="1"/>
    <col min="10" max="10" width="14.7109375" bestFit="1" customWidth="1"/>
    <col min="11" max="11" width="13.28515625" bestFit="1" customWidth="1"/>
    <col min="12" max="12" width="14.5703125" customWidth="1"/>
    <col min="13" max="13" width="12.28515625" bestFit="1" customWidth="1"/>
    <col min="14" max="14" width="9.28515625" customWidth="1"/>
    <col min="16" max="16" width="13.42578125" bestFit="1" customWidth="1"/>
  </cols>
  <sheetData>
    <row r="1" spans="1:15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ht="18.7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5" ht="18.75">
      <c r="A3" s="88" t="s">
        <v>59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5" ht="18.75">
      <c r="A4" s="5"/>
      <c r="B4" s="6"/>
      <c r="C4" s="6"/>
      <c r="D4" s="7"/>
      <c r="E4" s="7"/>
      <c r="F4" s="7"/>
      <c r="G4" s="7"/>
      <c r="H4" s="7"/>
      <c r="I4" s="7"/>
      <c r="J4" s="7"/>
      <c r="K4" s="7" t="s">
        <v>1</v>
      </c>
      <c r="L4" s="4"/>
      <c r="M4" s="4"/>
      <c r="N4" s="4"/>
    </row>
    <row r="5" spans="1:15" ht="15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ht="15.7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5" ht="15.75">
      <c r="A7" s="89" t="s">
        <v>54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5" ht="17.25" customHeight="1" thickBot="1">
      <c r="A8" s="5"/>
      <c r="B8" s="6"/>
      <c r="C8" s="6"/>
      <c r="D8" s="6"/>
      <c r="E8" s="4" t="s">
        <v>2</v>
      </c>
      <c r="F8" s="4"/>
      <c r="G8" s="4"/>
      <c r="H8" s="4"/>
      <c r="I8" s="4"/>
      <c r="J8" s="4"/>
      <c r="K8" s="4"/>
      <c r="L8" s="4"/>
      <c r="M8" s="4"/>
      <c r="N8" s="4"/>
    </row>
    <row r="9" spans="1:15" s="2" customFormat="1" ht="57.75" customHeight="1" thickBot="1">
      <c r="A9" s="58" t="s">
        <v>3</v>
      </c>
      <c r="B9" s="54" t="s">
        <v>4</v>
      </c>
      <c r="C9" s="54" t="s">
        <v>5</v>
      </c>
      <c r="D9" s="58" t="s">
        <v>6</v>
      </c>
      <c r="E9" s="58" t="s">
        <v>62</v>
      </c>
      <c r="F9" s="58" t="s">
        <v>63</v>
      </c>
      <c r="G9" s="58" t="s">
        <v>64</v>
      </c>
      <c r="H9" s="58" t="s">
        <v>70</v>
      </c>
      <c r="I9" s="76" t="s">
        <v>71</v>
      </c>
      <c r="J9" s="58" t="s">
        <v>65</v>
      </c>
      <c r="K9" s="58" t="s">
        <v>66</v>
      </c>
      <c r="L9" s="58" t="s">
        <v>67</v>
      </c>
      <c r="M9" s="58" t="s">
        <v>68</v>
      </c>
      <c r="N9" s="58" t="s">
        <v>69</v>
      </c>
      <c r="O9" s="78"/>
    </row>
    <row r="10" spans="1:15" ht="15.75" hidden="1" thickBot="1">
      <c r="A10" s="8">
        <v>1</v>
      </c>
      <c r="B10" s="9">
        <v>1</v>
      </c>
      <c r="C10" s="9">
        <v>1</v>
      </c>
      <c r="D10" s="10" t="s">
        <v>8</v>
      </c>
      <c r="E10" s="11">
        <v>398460278</v>
      </c>
      <c r="F10" s="12">
        <v>12375913</v>
      </c>
      <c r="G10" s="11">
        <v>410836191</v>
      </c>
      <c r="H10" s="12"/>
      <c r="I10" s="12"/>
      <c r="J10" s="12">
        <v>407440328.19999999</v>
      </c>
      <c r="K10" s="11">
        <f>SUM(G10-J10)</f>
        <v>3395862.8000000119</v>
      </c>
      <c r="L10" s="12">
        <v>407391891.86000001</v>
      </c>
      <c r="M10" s="13">
        <v>48436.34</v>
      </c>
      <c r="N10" s="14"/>
    </row>
    <row r="11" spans="1:15" ht="15.75" hidden="1" thickBot="1">
      <c r="A11" s="8">
        <v>1</v>
      </c>
      <c r="B11" s="9">
        <v>1</v>
      </c>
      <c r="C11" s="9">
        <v>2</v>
      </c>
      <c r="D11" s="10" t="s">
        <v>9</v>
      </c>
      <c r="E11" s="15">
        <v>324000</v>
      </c>
      <c r="F11" s="16"/>
      <c r="G11" s="15">
        <v>324000</v>
      </c>
      <c r="H11" s="16"/>
      <c r="I11" s="16"/>
      <c r="J11" s="16">
        <v>245640</v>
      </c>
      <c r="K11" s="11">
        <f t="shared" ref="K11:K23" si="0">SUM(G11-J11)</f>
        <v>78360</v>
      </c>
      <c r="L11" s="16">
        <v>245640</v>
      </c>
      <c r="M11" s="13">
        <v>0</v>
      </c>
      <c r="N11" s="14"/>
    </row>
    <row r="12" spans="1:15" ht="15.75" hidden="1" thickBot="1">
      <c r="A12" s="8">
        <v>1</v>
      </c>
      <c r="B12" s="9">
        <v>2</v>
      </c>
      <c r="C12" s="9">
        <v>1</v>
      </c>
      <c r="D12" s="10" t="s">
        <v>10</v>
      </c>
      <c r="E12" s="15">
        <v>36417360</v>
      </c>
      <c r="F12" s="16">
        <v>122340</v>
      </c>
      <c r="G12" s="15">
        <v>36539700</v>
      </c>
      <c r="H12" s="16"/>
      <c r="I12" s="16"/>
      <c r="J12" s="16">
        <v>35803507.259999998</v>
      </c>
      <c r="K12" s="11">
        <f t="shared" si="0"/>
        <v>736192.74000000209</v>
      </c>
      <c r="L12" s="16">
        <v>35782432.579999998</v>
      </c>
      <c r="M12" s="13">
        <v>21074.68</v>
      </c>
      <c r="N12" s="14"/>
    </row>
    <row r="13" spans="1:15" ht="15.75" hidden="1" thickBot="1">
      <c r="A13" s="8">
        <v>1</v>
      </c>
      <c r="B13" s="9">
        <v>3</v>
      </c>
      <c r="C13" s="9">
        <v>3</v>
      </c>
      <c r="D13" s="10" t="s">
        <v>11</v>
      </c>
      <c r="E13" s="15">
        <v>0</v>
      </c>
      <c r="F13" s="16">
        <v>3183570</v>
      </c>
      <c r="G13" s="15">
        <v>3183570</v>
      </c>
      <c r="H13" s="16"/>
      <c r="I13" s="16"/>
      <c r="J13" s="16">
        <v>1060000</v>
      </c>
      <c r="K13" s="11">
        <f t="shared" si="0"/>
        <v>2123570</v>
      </c>
      <c r="L13" s="16">
        <v>0</v>
      </c>
      <c r="M13" s="13">
        <v>1060000</v>
      </c>
      <c r="N13" s="14"/>
    </row>
    <row r="14" spans="1:15" ht="15.75" hidden="1" thickBot="1">
      <c r="A14" s="8">
        <v>1</v>
      </c>
      <c r="B14" s="9">
        <v>3</v>
      </c>
      <c r="C14" s="9">
        <v>5</v>
      </c>
      <c r="D14" s="10" t="s">
        <v>12</v>
      </c>
      <c r="E14" s="15">
        <v>0</v>
      </c>
      <c r="F14" s="16">
        <v>3100000</v>
      </c>
      <c r="G14" s="15">
        <v>3100000</v>
      </c>
      <c r="H14" s="16"/>
      <c r="I14" s="16"/>
      <c r="J14" s="16">
        <v>3640800</v>
      </c>
      <c r="K14" s="11">
        <f t="shared" si="0"/>
        <v>-540800</v>
      </c>
      <c r="L14" s="16">
        <v>3640800</v>
      </c>
      <c r="M14" s="13">
        <v>0</v>
      </c>
      <c r="N14" s="14"/>
    </row>
    <row r="15" spans="1:15" ht="15.75" hidden="1" thickBot="1">
      <c r="A15" s="8">
        <v>1</v>
      </c>
      <c r="B15" s="9">
        <v>3</v>
      </c>
      <c r="C15" s="9">
        <v>7</v>
      </c>
      <c r="D15" s="10" t="s">
        <v>13</v>
      </c>
      <c r="E15" s="17">
        <v>16285416</v>
      </c>
      <c r="F15" s="18"/>
      <c r="G15" s="15">
        <v>16285416</v>
      </c>
      <c r="H15" s="16"/>
      <c r="I15" s="16"/>
      <c r="J15" s="18">
        <v>16287694</v>
      </c>
      <c r="K15" s="11">
        <f t="shared" si="0"/>
        <v>-2278</v>
      </c>
      <c r="L15" s="18">
        <v>16287694</v>
      </c>
      <c r="M15" s="13">
        <v>0</v>
      </c>
      <c r="N15" s="14"/>
    </row>
    <row r="16" spans="1:15" ht="15.75" hidden="1" thickBot="1">
      <c r="A16" s="8">
        <v>1</v>
      </c>
      <c r="B16" s="9">
        <v>3</v>
      </c>
      <c r="C16" s="9">
        <v>8</v>
      </c>
      <c r="D16" s="10" t="s">
        <v>14</v>
      </c>
      <c r="E16" s="17">
        <v>7200000</v>
      </c>
      <c r="F16" s="18">
        <v>-5504929</v>
      </c>
      <c r="G16" s="15">
        <v>1695071</v>
      </c>
      <c r="H16" s="16"/>
      <c r="I16" s="16"/>
      <c r="J16" s="18">
        <v>0</v>
      </c>
      <c r="K16" s="11">
        <f t="shared" si="0"/>
        <v>1695071</v>
      </c>
      <c r="L16" s="18">
        <v>0</v>
      </c>
      <c r="M16" s="13">
        <v>0</v>
      </c>
      <c r="N16" s="14"/>
    </row>
    <row r="17" spans="1:14" ht="15.75" hidden="1" thickBot="1">
      <c r="A17" s="8">
        <v>1</v>
      </c>
      <c r="B17" s="9">
        <v>4</v>
      </c>
      <c r="C17" s="9">
        <v>1</v>
      </c>
      <c r="D17" s="10" t="s">
        <v>15</v>
      </c>
      <c r="E17" s="17">
        <v>0</v>
      </c>
      <c r="F17" s="18">
        <v>3000000</v>
      </c>
      <c r="G17" s="15">
        <v>3000000</v>
      </c>
      <c r="H17" s="16"/>
      <c r="I17" s="16"/>
      <c r="J17" s="18">
        <v>2996000</v>
      </c>
      <c r="K17" s="11">
        <f t="shared" si="0"/>
        <v>4000</v>
      </c>
      <c r="L17" s="18">
        <v>0</v>
      </c>
      <c r="M17" s="13">
        <v>2996000</v>
      </c>
      <c r="N17" s="14"/>
    </row>
    <row r="18" spans="1:14" ht="15.75" hidden="1" thickBot="1">
      <c r="A18" s="8">
        <v>1</v>
      </c>
      <c r="B18" s="9">
        <v>8</v>
      </c>
      <c r="C18" s="9">
        <v>1</v>
      </c>
      <c r="D18" s="10" t="s">
        <v>16</v>
      </c>
      <c r="E18" s="15">
        <v>40000000</v>
      </c>
      <c r="F18" s="16"/>
      <c r="G18" s="15">
        <v>40000000</v>
      </c>
      <c r="H18" s="16"/>
      <c r="I18" s="16"/>
      <c r="J18" s="16">
        <v>37920440.020000003</v>
      </c>
      <c r="K18" s="11">
        <f t="shared" si="0"/>
        <v>2079559.9799999967</v>
      </c>
      <c r="L18" s="16">
        <v>37920440.020000003</v>
      </c>
      <c r="M18" s="13">
        <v>0</v>
      </c>
      <c r="N18" s="14"/>
    </row>
    <row r="19" spans="1:14" ht="15.75" hidden="1" thickBot="1">
      <c r="A19" s="8">
        <v>1</v>
      </c>
      <c r="B19" s="9">
        <v>8</v>
      </c>
      <c r="C19" s="9">
        <v>3</v>
      </c>
      <c r="D19" s="10" t="s">
        <v>17</v>
      </c>
      <c r="E19" s="15">
        <v>3000000</v>
      </c>
      <c r="F19" s="16">
        <v>1500000</v>
      </c>
      <c r="G19" s="15">
        <v>4500000</v>
      </c>
      <c r="H19" s="16"/>
      <c r="I19" s="16"/>
      <c r="J19" s="16">
        <v>4429132.97</v>
      </c>
      <c r="K19" s="11">
        <f t="shared" si="0"/>
        <v>70867.030000000261</v>
      </c>
      <c r="L19" s="16">
        <v>4429132.97</v>
      </c>
      <c r="M19" s="13">
        <v>0</v>
      </c>
      <c r="N19" s="14"/>
    </row>
    <row r="20" spans="1:14" ht="15.75" hidden="1" thickBot="1">
      <c r="A20" s="8">
        <v>1</v>
      </c>
      <c r="B20" s="9">
        <v>8</v>
      </c>
      <c r="C20" s="9">
        <v>4</v>
      </c>
      <c r="D20" s="10" t="s">
        <v>18</v>
      </c>
      <c r="E20" s="15">
        <v>800004</v>
      </c>
      <c r="F20" s="16"/>
      <c r="G20" s="15">
        <v>800004</v>
      </c>
      <c r="H20" s="16"/>
      <c r="I20" s="16"/>
      <c r="J20" s="16">
        <v>178917.39</v>
      </c>
      <c r="K20" s="11">
        <f t="shared" si="0"/>
        <v>621086.61</v>
      </c>
      <c r="L20" s="16">
        <v>178917.39</v>
      </c>
      <c r="M20" s="13">
        <v>0</v>
      </c>
      <c r="N20" s="14"/>
    </row>
    <row r="21" spans="1:14" ht="15.75" hidden="1" thickBot="1">
      <c r="A21" s="8">
        <v>1</v>
      </c>
      <c r="B21" s="9">
        <v>9</v>
      </c>
      <c r="C21" s="9">
        <v>1</v>
      </c>
      <c r="D21" s="10" t="s">
        <v>19</v>
      </c>
      <c r="E21" s="19">
        <v>32000000</v>
      </c>
      <c r="F21" s="20">
        <v>495923</v>
      </c>
      <c r="G21" s="15">
        <v>32495923</v>
      </c>
      <c r="H21" s="16"/>
      <c r="I21" s="16"/>
      <c r="J21" s="20">
        <v>31428879.079999998</v>
      </c>
      <c r="K21" s="11">
        <f t="shared" si="0"/>
        <v>1067043.9200000018</v>
      </c>
      <c r="L21" s="20">
        <v>31428879.079999998</v>
      </c>
      <c r="M21" s="13">
        <v>0</v>
      </c>
      <c r="N21" s="14"/>
    </row>
    <row r="22" spans="1:14" ht="15.75" hidden="1" thickBot="1">
      <c r="A22" s="8">
        <v>1</v>
      </c>
      <c r="B22" s="9">
        <v>9</v>
      </c>
      <c r="C22" s="9">
        <v>2</v>
      </c>
      <c r="D22" s="10" t="s">
        <v>20</v>
      </c>
      <c r="E22" s="19">
        <v>32634400</v>
      </c>
      <c r="F22" s="20"/>
      <c r="G22" s="15">
        <v>32634400</v>
      </c>
      <c r="H22" s="16"/>
      <c r="I22" s="16"/>
      <c r="J22" s="20">
        <v>31482825.82</v>
      </c>
      <c r="K22" s="11">
        <f t="shared" si="0"/>
        <v>1151574.1799999997</v>
      </c>
      <c r="L22" s="20">
        <v>31482825.82</v>
      </c>
      <c r="M22" s="13">
        <v>0</v>
      </c>
      <c r="N22" s="14"/>
    </row>
    <row r="23" spans="1:14" ht="15.75" hidden="1" thickBot="1">
      <c r="A23" s="8">
        <v>1</v>
      </c>
      <c r="B23" s="9">
        <v>9</v>
      </c>
      <c r="C23" s="9">
        <v>3</v>
      </c>
      <c r="D23" s="10" t="s">
        <v>21</v>
      </c>
      <c r="E23" s="19">
        <v>5220000</v>
      </c>
      <c r="F23" s="20"/>
      <c r="G23" s="15">
        <v>5220000</v>
      </c>
      <c r="H23" s="16"/>
      <c r="I23" s="16"/>
      <c r="J23" s="20">
        <v>5188391.09</v>
      </c>
      <c r="K23" s="11">
        <f t="shared" si="0"/>
        <v>31608.910000000149</v>
      </c>
      <c r="L23" s="20">
        <v>5188391.09</v>
      </c>
      <c r="M23" s="13">
        <v>0</v>
      </c>
      <c r="N23" s="14"/>
    </row>
    <row r="24" spans="1:14" s="2" customFormat="1" ht="21.75" customHeight="1">
      <c r="A24" s="21">
        <v>1</v>
      </c>
      <c r="B24" s="22">
        <v>1</v>
      </c>
      <c r="C24" s="22"/>
      <c r="D24" s="41" t="s">
        <v>7</v>
      </c>
      <c r="E24" s="40">
        <v>708918379</v>
      </c>
      <c r="F24" s="40">
        <v>-9777232</v>
      </c>
      <c r="G24" s="59">
        <f>E24+F24</f>
        <v>699141147</v>
      </c>
      <c r="H24" s="40">
        <f>I24-J24</f>
        <v>309146.75999999046</v>
      </c>
      <c r="I24" s="64">
        <v>697639276.95000005</v>
      </c>
      <c r="J24" s="40">
        <v>697330130.19000006</v>
      </c>
      <c r="K24" s="40">
        <f>G24-I24</f>
        <v>1501870.0499999523</v>
      </c>
      <c r="L24" s="40">
        <v>696286496.89999998</v>
      </c>
      <c r="M24" s="40">
        <f>J24-L24</f>
        <v>1043633.2900000811</v>
      </c>
      <c r="N24" s="39">
        <f>SUM(J24/G24)</f>
        <v>0.99740965494911726</v>
      </c>
    </row>
    <row r="25" spans="1:14" s="2" customFormat="1" hidden="1">
      <c r="A25" s="21">
        <v>2</v>
      </c>
      <c r="B25" s="22">
        <v>1</v>
      </c>
      <c r="C25" s="22">
        <v>1</v>
      </c>
      <c r="D25" s="42" t="s">
        <v>23</v>
      </c>
      <c r="E25" s="25">
        <v>765600</v>
      </c>
      <c r="F25" s="25">
        <v>-638000</v>
      </c>
      <c r="G25" s="60">
        <v>127600</v>
      </c>
      <c r="H25" s="25"/>
      <c r="I25" s="65"/>
      <c r="J25" s="25">
        <v>127600</v>
      </c>
      <c r="K25" s="25">
        <v>0</v>
      </c>
      <c r="L25" s="26">
        <v>127600</v>
      </c>
      <c r="M25" s="26">
        <v>0</v>
      </c>
      <c r="N25" s="24">
        <f t="shared" ref="N25:N75" si="1">SUM(J25/G25)</f>
        <v>1</v>
      </c>
    </row>
    <row r="26" spans="1:14" s="2" customFormat="1" hidden="1">
      <c r="A26" s="21">
        <v>2</v>
      </c>
      <c r="B26" s="22">
        <v>1</v>
      </c>
      <c r="C26" s="22">
        <v>3</v>
      </c>
      <c r="D26" s="42" t="s">
        <v>24</v>
      </c>
      <c r="E26" s="25">
        <v>11490000</v>
      </c>
      <c r="F26" s="25">
        <v>-973523</v>
      </c>
      <c r="G26" s="60">
        <v>10516477</v>
      </c>
      <c r="H26" s="25"/>
      <c r="I26" s="65"/>
      <c r="J26" s="25">
        <v>10516476.119999999</v>
      </c>
      <c r="K26" s="25">
        <v>0.88</v>
      </c>
      <c r="L26" s="26">
        <v>10516476.119999999</v>
      </c>
      <c r="M26" s="26">
        <v>0</v>
      </c>
      <c r="N26" s="24">
        <f t="shared" si="1"/>
        <v>0.9999999163217872</v>
      </c>
    </row>
    <row r="27" spans="1:14" s="2" customFormat="1" hidden="1">
      <c r="A27" s="21"/>
      <c r="B27" s="22"/>
      <c r="C27" s="22"/>
      <c r="D27" s="42"/>
      <c r="E27" s="25"/>
      <c r="F27" s="25"/>
      <c r="G27" s="60"/>
      <c r="H27" s="25"/>
      <c r="I27" s="65"/>
      <c r="J27" s="25"/>
      <c r="K27" s="25"/>
      <c r="L27" s="26"/>
      <c r="M27" s="26"/>
      <c r="N27" s="24" t="e">
        <f t="shared" si="1"/>
        <v>#DIV/0!</v>
      </c>
    </row>
    <row r="28" spans="1:14" s="2" customFormat="1" hidden="1">
      <c r="A28" s="21">
        <v>2</v>
      </c>
      <c r="B28" s="22">
        <v>2</v>
      </c>
      <c r="C28" s="22">
        <v>1</v>
      </c>
      <c r="D28" s="42" t="s">
        <v>25</v>
      </c>
      <c r="E28" s="25">
        <v>14400000</v>
      </c>
      <c r="F28" s="25">
        <v>1468929</v>
      </c>
      <c r="G28" s="60">
        <v>15868929</v>
      </c>
      <c r="H28" s="25"/>
      <c r="I28" s="65"/>
      <c r="J28" s="25">
        <v>15563890.67</v>
      </c>
      <c r="K28" s="25">
        <v>305038.33</v>
      </c>
      <c r="L28" s="26">
        <v>15485231.390000001</v>
      </c>
      <c r="M28" s="26">
        <v>81659.28</v>
      </c>
      <c r="N28" s="24">
        <f t="shared" si="1"/>
        <v>0.98077763597026613</v>
      </c>
    </row>
    <row r="29" spans="1:14" s="2" customFormat="1" hidden="1">
      <c r="A29" s="21">
        <v>2</v>
      </c>
      <c r="B29" s="22">
        <v>2</v>
      </c>
      <c r="C29" s="22">
        <v>2</v>
      </c>
      <c r="D29" s="42" t="s">
        <v>26</v>
      </c>
      <c r="E29" s="25">
        <v>300000</v>
      </c>
      <c r="F29" s="25"/>
      <c r="G29" s="60">
        <v>300000</v>
      </c>
      <c r="H29" s="25"/>
      <c r="I29" s="65"/>
      <c r="J29" s="25">
        <v>382409.01</v>
      </c>
      <c r="K29" s="25">
        <v>-82409.009999999995</v>
      </c>
      <c r="L29" s="25">
        <v>382409.01</v>
      </c>
      <c r="M29" s="26">
        <v>0</v>
      </c>
      <c r="N29" s="24">
        <f t="shared" si="1"/>
        <v>1.2746967</v>
      </c>
    </row>
    <row r="30" spans="1:14" s="2" customFormat="1" hidden="1">
      <c r="A30" s="21"/>
      <c r="B30" s="22"/>
      <c r="C30" s="22"/>
      <c r="D30" s="42"/>
      <c r="E30" s="25"/>
      <c r="F30" s="25"/>
      <c r="G30" s="60"/>
      <c r="H30" s="25"/>
      <c r="I30" s="65"/>
      <c r="J30" s="25"/>
      <c r="K30" s="25"/>
      <c r="L30" s="26"/>
      <c r="M30" s="26"/>
      <c r="N30" s="24" t="e">
        <f t="shared" si="1"/>
        <v>#DIV/0!</v>
      </c>
    </row>
    <row r="31" spans="1:14" s="2" customFormat="1" hidden="1">
      <c r="A31" s="21">
        <v>2</v>
      </c>
      <c r="B31" s="22">
        <v>3</v>
      </c>
      <c r="C31" s="22">
        <v>1</v>
      </c>
      <c r="D31" s="42" t="s">
        <v>27</v>
      </c>
      <c r="E31" s="25">
        <v>4500000</v>
      </c>
      <c r="F31" s="25">
        <v>-4245000</v>
      </c>
      <c r="G31" s="60">
        <v>255000</v>
      </c>
      <c r="H31" s="25"/>
      <c r="I31" s="65"/>
      <c r="J31" s="25">
        <v>248733.31</v>
      </c>
      <c r="K31" s="25">
        <v>6266.69</v>
      </c>
      <c r="L31" s="26">
        <v>248733.31</v>
      </c>
      <c r="M31" s="26">
        <v>0</v>
      </c>
      <c r="N31" s="24">
        <f t="shared" si="1"/>
        <v>0.97542474509803923</v>
      </c>
    </row>
    <row r="32" spans="1:14" s="2" customFormat="1" hidden="1">
      <c r="A32" s="21">
        <v>2</v>
      </c>
      <c r="B32" s="22">
        <v>3</v>
      </c>
      <c r="C32" s="22">
        <v>2</v>
      </c>
      <c r="D32" s="42" t="s">
        <v>28</v>
      </c>
      <c r="E32" s="25">
        <v>800000</v>
      </c>
      <c r="F32" s="25"/>
      <c r="G32" s="60">
        <v>800000</v>
      </c>
      <c r="H32" s="25"/>
      <c r="I32" s="65"/>
      <c r="J32" s="25">
        <v>803969.2</v>
      </c>
      <c r="K32" s="25">
        <v>-3969.2</v>
      </c>
      <c r="L32" s="26">
        <v>803969.2</v>
      </c>
      <c r="M32" s="26">
        <v>0</v>
      </c>
      <c r="N32" s="24">
        <f t="shared" si="1"/>
        <v>1.0049614999999998</v>
      </c>
    </row>
    <row r="33" spans="1:14" s="2" customFormat="1" hidden="1">
      <c r="A33" s="21"/>
      <c r="B33" s="22"/>
      <c r="C33" s="22"/>
      <c r="D33" s="42"/>
      <c r="E33" s="25"/>
      <c r="F33" s="25"/>
      <c r="G33" s="60"/>
      <c r="H33" s="25"/>
      <c r="I33" s="65"/>
      <c r="J33" s="25"/>
      <c r="K33" s="25"/>
      <c r="L33" s="26"/>
      <c r="M33" s="26"/>
      <c r="N33" s="24" t="e">
        <f t="shared" si="1"/>
        <v>#DIV/0!</v>
      </c>
    </row>
    <row r="34" spans="1:14" s="2" customFormat="1" hidden="1">
      <c r="A34" s="21">
        <v>2</v>
      </c>
      <c r="B34" s="22">
        <v>6</v>
      </c>
      <c r="C34" s="22">
        <v>1</v>
      </c>
      <c r="D34" s="42" t="s">
        <v>29</v>
      </c>
      <c r="E34" s="25">
        <v>150000</v>
      </c>
      <c r="F34" s="25">
        <v>-54892</v>
      </c>
      <c r="G34" s="60">
        <v>95108</v>
      </c>
      <c r="H34" s="25"/>
      <c r="I34" s="65"/>
      <c r="J34" s="25">
        <v>95107.95</v>
      </c>
      <c r="K34" s="25">
        <v>0.05</v>
      </c>
      <c r="L34" s="26">
        <v>95107.95</v>
      </c>
      <c r="M34" s="26">
        <v>0</v>
      </c>
      <c r="N34" s="24">
        <f t="shared" si="1"/>
        <v>0.99999947428186897</v>
      </c>
    </row>
    <row r="35" spans="1:14" s="2" customFormat="1" hidden="1">
      <c r="A35" s="21">
        <v>2</v>
      </c>
      <c r="B35" s="22">
        <v>6</v>
      </c>
      <c r="C35" s="22">
        <v>4</v>
      </c>
      <c r="D35" s="42" t="s">
        <v>30</v>
      </c>
      <c r="E35" s="25">
        <v>4454400</v>
      </c>
      <c r="F35" s="25"/>
      <c r="G35" s="60">
        <v>4454400</v>
      </c>
      <c r="H35" s="25"/>
      <c r="I35" s="65"/>
      <c r="J35" s="25">
        <v>4438400</v>
      </c>
      <c r="K35" s="25">
        <v>16000</v>
      </c>
      <c r="L35" s="26">
        <v>3881600</v>
      </c>
      <c r="M35" s="26">
        <v>556800</v>
      </c>
      <c r="N35" s="24">
        <f t="shared" si="1"/>
        <v>0.99640804597701149</v>
      </c>
    </row>
    <row r="36" spans="1:14" s="2" customFormat="1" hidden="1">
      <c r="A36" s="21">
        <v>2</v>
      </c>
      <c r="B36" s="22">
        <v>6</v>
      </c>
      <c r="C36" s="22">
        <v>9</v>
      </c>
      <c r="D36" s="42" t="s">
        <v>31</v>
      </c>
      <c r="E36" s="25">
        <v>534528</v>
      </c>
      <c r="F36" s="25">
        <v>-44050</v>
      </c>
      <c r="G36" s="60">
        <v>490478</v>
      </c>
      <c r="H36" s="25"/>
      <c r="I36" s="65"/>
      <c r="J36" s="25">
        <v>489984</v>
      </c>
      <c r="K36" s="25">
        <v>494</v>
      </c>
      <c r="L36" s="26">
        <v>445440</v>
      </c>
      <c r="M36" s="26">
        <v>44544</v>
      </c>
      <c r="N36" s="24">
        <f t="shared" si="1"/>
        <v>0.99899281924979311</v>
      </c>
    </row>
    <row r="37" spans="1:14" s="2" customFormat="1" hidden="1">
      <c r="A37" s="21"/>
      <c r="B37" s="22"/>
      <c r="C37" s="22"/>
      <c r="D37" s="43"/>
      <c r="E37" s="27"/>
      <c r="F37" s="27"/>
      <c r="G37" s="60"/>
      <c r="H37" s="25"/>
      <c r="I37" s="65"/>
      <c r="J37" s="27"/>
      <c r="K37" s="25"/>
      <c r="L37" s="26"/>
      <c r="M37" s="26"/>
      <c r="N37" s="24" t="e">
        <f t="shared" si="1"/>
        <v>#DIV/0!</v>
      </c>
    </row>
    <row r="38" spans="1:14" s="2" customFormat="1" hidden="1">
      <c r="A38" s="21">
        <v>2</v>
      </c>
      <c r="B38" s="22">
        <v>7</v>
      </c>
      <c r="C38" s="22">
        <v>2</v>
      </c>
      <c r="D38" s="42" t="s">
        <v>32</v>
      </c>
      <c r="E38" s="25">
        <v>18000000</v>
      </c>
      <c r="F38" s="25">
        <v>-9640251</v>
      </c>
      <c r="G38" s="60">
        <v>8359749</v>
      </c>
      <c r="H38" s="25"/>
      <c r="I38" s="65"/>
      <c r="J38" s="25">
        <v>8359748.3499999996</v>
      </c>
      <c r="K38" s="25">
        <v>0.65</v>
      </c>
      <c r="L38" s="25">
        <v>8359748.3499999996</v>
      </c>
      <c r="M38" s="26">
        <v>0</v>
      </c>
      <c r="N38" s="24">
        <f t="shared" si="1"/>
        <v>0.99999992224646927</v>
      </c>
    </row>
    <row r="39" spans="1:14" s="2" customFormat="1" hidden="1">
      <c r="A39" s="21"/>
      <c r="B39" s="22"/>
      <c r="C39" s="22"/>
      <c r="D39" s="42"/>
      <c r="E39" s="27"/>
      <c r="F39" s="27"/>
      <c r="G39" s="60"/>
      <c r="H39" s="25"/>
      <c r="I39" s="65"/>
      <c r="J39" s="27"/>
      <c r="K39" s="25"/>
      <c r="L39" s="26"/>
      <c r="M39" s="26"/>
      <c r="N39" s="24" t="e">
        <f t="shared" si="1"/>
        <v>#DIV/0!</v>
      </c>
    </row>
    <row r="40" spans="1:14" s="2" customFormat="1" hidden="1">
      <c r="A40" s="21">
        <v>2</v>
      </c>
      <c r="B40" s="22">
        <v>8</v>
      </c>
      <c r="C40" s="22">
        <v>2</v>
      </c>
      <c r="D40" s="42" t="s">
        <v>33</v>
      </c>
      <c r="E40" s="25">
        <v>215000000</v>
      </c>
      <c r="F40" s="25">
        <v>-1605229</v>
      </c>
      <c r="G40" s="60">
        <v>213394771</v>
      </c>
      <c r="H40" s="25"/>
      <c r="I40" s="65"/>
      <c r="J40" s="26">
        <v>213394770.21000001</v>
      </c>
      <c r="K40" s="25">
        <v>0.79</v>
      </c>
      <c r="L40" s="26">
        <v>157671851.52000001</v>
      </c>
      <c r="M40" s="26">
        <v>55722918.689999998</v>
      </c>
      <c r="N40" s="24">
        <f t="shared" si="1"/>
        <v>0.99999999629794123</v>
      </c>
    </row>
    <row r="41" spans="1:14" s="2" customFormat="1" hidden="1">
      <c r="A41" s="21"/>
      <c r="B41" s="22"/>
      <c r="C41" s="22"/>
      <c r="D41" s="42"/>
      <c r="E41" s="27"/>
      <c r="F41" s="27"/>
      <c r="G41" s="60"/>
      <c r="H41" s="25"/>
      <c r="I41" s="65"/>
      <c r="J41" s="27"/>
      <c r="K41" s="25"/>
      <c r="L41" s="26"/>
      <c r="M41" s="26"/>
      <c r="N41" s="24" t="e">
        <f t="shared" si="1"/>
        <v>#DIV/0!</v>
      </c>
    </row>
    <row r="42" spans="1:14" s="2" customFormat="1" hidden="1">
      <c r="A42" s="21">
        <v>2</v>
      </c>
      <c r="B42" s="22">
        <v>9</v>
      </c>
      <c r="C42" s="22">
        <v>6</v>
      </c>
      <c r="D42" s="42" t="s">
        <v>34</v>
      </c>
      <c r="E42" s="25">
        <v>1680000</v>
      </c>
      <c r="F42" s="25">
        <v>-1600000</v>
      </c>
      <c r="G42" s="60">
        <v>80000</v>
      </c>
      <c r="H42" s="25"/>
      <c r="I42" s="65"/>
      <c r="J42" s="25">
        <v>0</v>
      </c>
      <c r="K42" s="25">
        <v>80000</v>
      </c>
      <c r="L42" s="26">
        <v>0</v>
      </c>
      <c r="M42" s="26">
        <v>0</v>
      </c>
      <c r="N42" s="24">
        <f t="shared" si="1"/>
        <v>0</v>
      </c>
    </row>
    <row r="43" spans="1:14" s="2" customFormat="1" hidden="1">
      <c r="A43" s="21">
        <v>2</v>
      </c>
      <c r="B43" s="22">
        <v>9</v>
      </c>
      <c r="C43" s="22">
        <v>9</v>
      </c>
      <c r="D43" s="42" t="s">
        <v>35</v>
      </c>
      <c r="E43" s="25">
        <v>0</v>
      </c>
      <c r="F43" s="25">
        <v>4920000</v>
      </c>
      <c r="G43" s="60">
        <f t="shared" ref="G43" si="2">E43+F43</f>
        <v>4920000</v>
      </c>
      <c r="H43" s="25"/>
      <c r="I43" s="65"/>
      <c r="J43" s="25">
        <v>5000000</v>
      </c>
      <c r="K43" s="25">
        <f t="shared" ref="K43" si="3">G43-J43</f>
        <v>-80000</v>
      </c>
      <c r="L43" s="26">
        <v>5000000</v>
      </c>
      <c r="M43" s="26">
        <f t="shared" ref="M43" si="4">J43-L43</f>
        <v>0</v>
      </c>
      <c r="N43" s="24">
        <f t="shared" si="1"/>
        <v>1.0162601626016261</v>
      </c>
    </row>
    <row r="44" spans="1:14" s="2" customFormat="1">
      <c r="A44" s="21"/>
      <c r="B44" s="22"/>
      <c r="C44" s="22"/>
      <c r="D44" s="42"/>
      <c r="E44" s="25"/>
      <c r="F44" s="25"/>
      <c r="G44" s="60"/>
      <c r="H44" s="25"/>
      <c r="I44" s="65"/>
      <c r="J44" s="25"/>
      <c r="K44" s="25"/>
      <c r="L44" s="26"/>
      <c r="M44" s="26"/>
      <c r="N44" s="24"/>
    </row>
    <row r="45" spans="1:14" s="2" customFormat="1">
      <c r="A45" s="21">
        <v>2</v>
      </c>
      <c r="B45" s="22">
        <v>1</v>
      </c>
      <c r="C45" s="22"/>
      <c r="D45" s="44" t="s">
        <v>22</v>
      </c>
      <c r="E45" s="23">
        <v>204368443</v>
      </c>
      <c r="F45" s="23">
        <v>673820</v>
      </c>
      <c r="G45" s="61">
        <f>E45+F45</f>
        <v>205042263</v>
      </c>
      <c r="H45" s="23">
        <f>I45-J45</f>
        <v>2041438.8100000024</v>
      </c>
      <c r="I45" s="68">
        <v>204181581.34</v>
      </c>
      <c r="J45" s="23">
        <v>202140142.53</v>
      </c>
      <c r="K45" s="23">
        <f>G45-I45</f>
        <v>860681.65999999642</v>
      </c>
      <c r="L45" s="23">
        <v>182872837.84999999</v>
      </c>
      <c r="M45" s="23">
        <f>J45-L45</f>
        <v>19267304.680000007</v>
      </c>
      <c r="N45" s="24">
        <f t="shared" si="1"/>
        <v>0.98584623273495575</v>
      </c>
    </row>
    <row r="46" spans="1:14" s="2" customFormat="1">
      <c r="A46" s="21"/>
      <c r="B46" s="22"/>
      <c r="C46" s="22"/>
      <c r="D46" s="42"/>
      <c r="E46" s="27"/>
      <c r="F46" s="27"/>
      <c r="G46" s="62"/>
      <c r="H46" s="27"/>
      <c r="I46" s="66"/>
      <c r="J46" s="27"/>
      <c r="K46" s="27"/>
      <c r="L46" s="26"/>
      <c r="M46" s="23"/>
      <c r="N46" s="24"/>
    </row>
    <row r="47" spans="1:14" s="2" customFormat="1" hidden="1">
      <c r="A47" s="21">
        <v>3</v>
      </c>
      <c r="B47" s="22">
        <v>1</v>
      </c>
      <c r="C47" s="22">
        <v>1</v>
      </c>
      <c r="D47" s="42" t="s">
        <v>36</v>
      </c>
      <c r="E47" s="25">
        <v>1020000</v>
      </c>
      <c r="F47" s="25">
        <v>-288615</v>
      </c>
      <c r="G47" s="60">
        <f>E47+F47</f>
        <v>731385</v>
      </c>
      <c r="H47" s="25"/>
      <c r="I47" s="65"/>
      <c r="J47" s="25">
        <v>731384.2</v>
      </c>
      <c r="K47" s="25">
        <f>G47-J47</f>
        <v>0.80000000004656613</v>
      </c>
      <c r="L47" s="25">
        <v>731384.2</v>
      </c>
      <c r="M47" s="23">
        <f t="shared" ref="M47:M67" si="5">J47-L47</f>
        <v>0</v>
      </c>
      <c r="N47" s="24">
        <f t="shared" si="1"/>
        <v>0.999998906184841</v>
      </c>
    </row>
    <row r="48" spans="1:14" s="2" customFormat="1" hidden="1">
      <c r="A48" s="21"/>
      <c r="B48" s="22"/>
      <c r="C48" s="22"/>
      <c r="D48" s="42"/>
      <c r="E48" s="25"/>
      <c r="F48" s="25"/>
      <c r="G48" s="60"/>
      <c r="H48" s="25"/>
      <c r="I48" s="65"/>
      <c r="J48" s="25"/>
      <c r="K48" s="25"/>
      <c r="L48" s="26"/>
      <c r="M48" s="23">
        <f t="shared" si="5"/>
        <v>0</v>
      </c>
      <c r="N48" s="24" t="e">
        <f t="shared" si="1"/>
        <v>#DIV/0!</v>
      </c>
    </row>
    <row r="49" spans="1:14" s="2" customFormat="1" hidden="1">
      <c r="A49" s="21">
        <v>3</v>
      </c>
      <c r="B49" s="22">
        <v>2</v>
      </c>
      <c r="C49" s="22">
        <v>2</v>
      </c>
      <c r="D49" s="42" t="s">
        <v>37</v>
      </c>
      <c r="E49" s="25">
        <v>0</v>
      </c>
      <c r="F49" s="25">
        <v>124120</v>
      </c>
      <c r="G49" s="60">
        <f t="shared" ref="G49:G66" si="6">E49+F49</f>
        <v>124120</v>
      </c>
      <c r="H49" s="25"/>
      <c r="I49" s="65"/>
      <c r="J49" s="25">
        <v>124120</v>
      </c>
      <c r="K49" s="25">
        <f>G49-J49</f>
        <v>0</v>
      </c>
      <c r="L49" s="26">
        <v>124120</v>
      </c>
      <c r="M49" s="23">
        <f t="shared" si="5"/>
        <v>0</v>
      </c>
      <c r="N49" s="24">
        <f t="shared" si="1"/>
        <v>1</v>
      </c>
    </row>
    <row r="50" spans="1:14" s="2" customFormat="1" hidden="1">
      <c r="A50" s="21">
        <v>3</v>
      </c>
      <c r="B50" s="22">
        <v>2</v>
      </c>
      <c r="C50" s="22">
        <v>3</v>
      </c>
      <c r="D50" s="42" t="s">
        <v>38</v>
      </c>
      <c r="E50" s="25">
        <v>5000000</v>
      </c>
      <c r="F50" s="25">
        <v>-4196480</v>
      </c>
      <c r="G50" s="60">
        <f t="shared" si="6"/>
        <v>803520</v>
      </c>
      <c r="H50" s="25"/>
      <c r="I50" s="65"/>
      <c r="J50" s="25">
        <v>803519.93</v>
      </c>
      <c r="K50" s="25">
        <f t="shared" ref="K50:K66" si="7">G50-J50</f>
        <v>6.9999999948777258E-2</v>
      </c>
      <c r="L50" s="26">
        <v>803519.93</v>
      </c>
      <c r="M50" s="23">
        <f t="shared" si="5"/>
        <v>0</v>
      </c>
      <c r="N50" s="24">
        <f t="shared" si="1"/>
        <v>0.99999991288331347</v>
      </c>
    </row>
    <row r="51" spans="1:14" s="2" customFormat="1" hidden="1">
      <c r="A51" s="21">
        <v>3</v>
      </c>
      <c r="B51" s="22">
        <v>2</v>
      </c>
      <c r="C51" s="22">
        <v>4</v>
      </c>
      <c r="D51" s="42" t="s">
        <v>39</v>
      </c>
      <c r="E51" s="25">
        <v>1500000</v>
      </c>
      <c r="F51" s="25">
        <v>-1314516</v>
      </c>
      <c r="G51" s="60">
        <f t="shared" si="6"/>
        <v>185484</v>
      </c>
      <c r="H51" s="25"/>
      <c r="I51" s="65"/>
      <c r="J51" s="25">
        <v>185484</v>
      </c>
      <c r="K51" s="25">
        <f t="shared" si="7"/>
        <v>0</v>
      </c>
      <c r="L51" s="26">
        <v>185484</v>
      </c>
      <c r="M51" s="23">
        <f t="shared" si="5"/>
        <v>0</v>
      </c>
      <c r="N51" s="24">
        <f t="shared" si="1"/>
        <v>1</v>
      </c>
    </row>
    <row r="52" spans="1:14" s="2" customFormat="1" hidden="1">
      <c r="A52" s="21"/>
      <c r="B52" s="22"/>
      <c r="C52" s="22"/>
      <c r="D52" s="27"/>
      <c r="E52" s="25"/>
      <c r="F52" s="25"/>
      <c r="G52" s="60"/>
      <c r="H52" s="25"/>
      <c r="I52" s="65"/>
      <c r="J52" s="25"/>
      <c r="K52" s="25"/>
      <c r="L52" s="26"/>
      <c r="M52" s="23">
        <f t="shared" si="5"/>
        <v>0</v>
      </c>
      <c r="N52" s="24" t="e">
        <f t="shared" si="1"/>
        <v>#DIV/0!</v>
      </c>
    </row>
    <row r="53" spans="1:14" s="2" customFormat="1" hidden="1">
      <c r="A53" s="21">
        <v>3</v>
      </c>
      <c r="B53" s="22">
        <v>3</v>
      </c>
      <c r="C53" s="22">
        <v>1</v>
      </c>
      <c r="D53" s="42" t="s">
        <v>40</v>
      </c>
      <c r="E53" s="25">
        <v>1150000</v>
      </c>
      <c r="F53" s="25"/>
      <c r="G53" s="60">
        <f t="shared" si="6"/>
        <v>1150000</v>
      </c>
      <c r="H53" s="25"/>
      <c r="I53" s="65"/>
      <c r="J53" s="25">
        <v>0</v>
      </c>
      <c r="K53" s="25">
        <f t="shared" si="7"/>
        <v>1150000</v>
      </c>
      <c r="L53" s="26">
        <v>0</v>
      </c>
      <c r="M53" s="23">
        <f t="shared" si="5"/>
        <v>0</v>
      </c>
      <c r="N53" s="24">
        <f t="shared" si="1"/>
        <v>0</v>
      </c>
    </row>
    <row r="54" spans="1:14" s="2" customFormat="1" hidden="1">
      <c r="A54" s="21">
        <v>3</v>
      </c>
      <c r="B54" s="22">
        <v>3</v>
      </c>
      <c r="C54" s="22">
        <v>2</v>
      </c>
      <c r="D54" s="42" t="s">
        <v>41</v>
      </c>
      <c r="E54" s="25">
        <v>510000</v>
      </c>
      <c r="F54" s="25"/>
      <c r="G54" s="60">
        <f t="shared" si="6"/>
        <v>510000</v>
      </c>
      <c r="H54" s="25"/>
      <c r="I54" s="65"/>
      <c r="J54" s="25">
        <v>1272299.6000000001</v>
      </c>
      <c r="K54" s="25">
        <f t="shared" si="7"/>
        <v>-762299.60000000009</v>
      </c>
      <c r="L54" s="25">
        <v>1272299.6000000001</v>
      </c>
      <c r="M54" s="23">
        <f t="shared" si="5"/>
        <v>0</v>
      </c>
      <c r="N54" s="24">
        <f t="shared" si="1"/>
        <v>2.494705098039216</v>
      </c>
    </row>
    <row r="55" spans="1:14" s="2" customFormat="1" hidden="1">
      <c r="A55" s="21">
        <v>3</v>
      </c>
      <c r="B55" s="22">
        <v>3</v>
      </c>
      <c r="C55" s="22">
        <v>3</v>
      </c>
      <c r="D55" s="42" t="s">
        <v>42</v>
      </c>
      <c r="E55" s="25">
        <v>230000</v>
      </c>
      <c r="F55" s="25">
        <v>-230000</v>
      </c>
      <c r="G55" s="60">
        <f t="shared" si="6"/>
        <v>0</v>
      </c>
      <c r="H55" s="25"/>
      <c r="I55" s="65"/>
      <c r="J55" s="25">
        <v>0</v>
      </c>
      <c r="K55" s="25">
        <f t="shared" si="7"/>
        <v>0</v>
      </c>
      <c r="L55" s="26">
        <v>0</v>
      </c>
      <c r="M55" s="23">
        <f t="shared" si="5"/>
        <v>0</v>
      </c>
      <c r="N55" s="24" t="e">
        <f t="shared" si="1"/>
        <v>#DIV/0!</v>
      </c>
    </row>
    <row r="56" spans="1:14" s="2" customFormat="1" hidden="1">
      <c r="A56" s="21"/>
      <c r="B56" s="22"/>
      <c r="C56" s="22"/>
      <c r="D56" s="42"/>
      <c r="E56" s="25"/>
      <c r="F56" s="25"/>
      <c r="G56" s="60"/>
      <c r="H56" s="25"/>
      <c r="I56" s="65"/>
      <c r="J56" s="25"/>
      <c r="K56" s="25"/>
      <c r="L56" s="26"/>
      <c r="M56" s="23">
        <f t="shared" si="5"/>
        <v>0</v>
      </c>
      <c r="N56" s="24" t="e">
        <f t="shared" si="1"/>
        <v>#DIV/0!</v>
      </c>
    </row>
    <row r="57" spans="1:14" s="2" customFormat="1" hidden="1">
      <c r="A57" s="21">
        <v>3</v>
      </c>
      <c r="B57" s="22">
        <v>4</v>
      </c>
      <c r="C57" s="22">
        <v>1</v>
      </c>
      <c r="D57" s="27" t="s">
        <v>43</v>
      </c>
      <c r="E57" s="25">
        <v>333120398</v>
      </c>
      <c r="F57" s="25">
        <v>-13051856</v>
      </c>
      <c r="G57" s="60">
        <f t="shared" si="6"/>
        <v>320068542</v>
      </c>
      <c r="H57" s="25"/>
      <c r="I57" s="65"/>
      <c r="J57" s="25">
        <v>320068541.13999999</v>
      </c>
      <c r="K57" s="25">
        <f t="shared" si="7"/>
        <v>0.86000001430511475</v>
      </c>
      <c r="L57" s="26">
        <v>313249321.66000003</v>
      </c>
      <c r="M57" s="23">
        <f t="shared" si="5"/>
        <v>6819219.4799999595</v>
      </c>
      <c r="N57" s="24">
        <f t="shared" si="1"/>
        <v>0.99999999731307543</v>
      </c>
    </row>
    <row r="58" spans="1:14" s="2" customFormat="1" hidden="1">
      <c r="A58" s="21">
        <v>3</v>
      </c>
      <c r="B58" s="22">
        <v>4</v>
      </c>
      <c r="C58" s="22">
        <v>2</v>
      </c>
      <c r="D58" s="27" t="s">
        <v>44</v>
      </c>
      <c r="E58" s="25">
        <v>4000000</v>
      </c>
      <c r="F58" s="25">
        <v>-3188000</v>
      </c>
      <c r="G58" s="60">
        <f t="shared" si="6"/>
        <v>812000</v>
      </c>
      <c r="H58" s="25"/>
      <c r="I58" s="65"/>
      <c r="J58" s="25">
        <v>812000</v>
      </c>
      <c r="K58" s="25">
        <f t="shared" si="7"/>
        <v>0</v>
      </c>
      <c r="L58" s="25">
        <v>812000</v>
      </c>
      <c r="M58" s="23">
        <f t="shared" si="5"/>
        <v>0</v>
      </c>
      <c r="N58" s="24">
        <f t="shared" si="1"/>
        <v>1</v>
      </c>
    </row>
    <row r="59" spans="1:14" s="2" customFormat="1" hidden="1">
      <c r="A59" s="21">
        <v>3</v>
      </c>
      <c r="B59" s="22">
        <v>4</v>
      </c>
      <c r="C59" s="22">
        <v>3</v>
      </c>
      <c r="D59" s="27" t="s">
        <v>45</v>
      </c>
      <c r="E59" s="25">
        <v>500000</v>
      </c>
      <c r="F59" s="25">
        <v>-500000</v>
      </c>
      <c r="G59" s="60">
        <f t="shared" si="6"/>
        <v>0</v>
      </c>
      <c r="H59" s="25"/>
      <c r="I59" s="65"/>
      <c r="J59" s="25">
        <v>0</v>
      </c>
      <c r="K59" s="25">
        <f t="shared" si="7"/>
        <v>0</v>
      </c>
      <c r="L59" s="26">
        <v>0</v>
      </c>
      <c r="M59" s="23">
        <f t="shared" si="5"/>
        <v>0</v>
      </c>
      <c r="N59" s="24" t="e">
        <f t="shared" si="1"/>
        <v>#DIV/0!</v>
      </c>
    </row>
    <row r="60" spans="1:14" s="2" customFormat="1" hidden="1">
      <c r="A60" s="21"/>
      <c r="B60" s="22"/>
      <c r="C60" s="22"/>
      <c r="D60" s="42"/>
      <c r="E60" s="27"/>
      <c r="F60" s="27"/>
      <c r="G60" s="60"/>
      <c r="H60" s="25"/>
      <c r="I60" s="65"/>
      <c r="J60" s="27"/>
      <c r="K60" s="25"/>
      <c r="L60" s="26"/>
      <c r="M60" s="23">
        <f t="shared" si="5"/>
        <v>0</v>
      </c>
      <c r="N60" s="24" t="e">
        <f t="shared" si="1"/>
        <v>#DIV/0!</v>
      </c>
    </row>
    <row r="61" spans="1:14" s="2" customFormat="1" hidden="1">
      <c r="A61" s="21">
        <v>3</v>
      </c>
      <c r="B61" s="22">
        <v>5</v>
      </c>
      <c r="C61" s="22">
        <v>3</v>
      </c>
      <c r="D61" s="42" t="s">
        <v>46</v>
      </c>
      <c r="E61" s="25">
        <v>35000000</v>
      </c>
      <c r="F61" s="25">
        <v>10404009</v>
      </c>
      <c r="G61" s="60">
        <f t="shared" si="6"/>
        <v>45404009</v>
      </c>
      <c r="H61" s="25"/>
      <c r="I61" s="65"/>
      <c r="J61" s="25">
        <v>45373294.329999998</v>
      </c>
      <c r="K61" s="25">
        <f t="shared" si="7"/>
        <v>30714.670000001788</v>
      </c>
      <c r="L61" s="26">
        <v>37164152.329999998</v>
      </c>
      <c r="M61" s="23">
        <f t="shared" si="5"/>
        <v>8209142</v>
      </c>
      <c r="N61" s="24">
        <f t="shared" si="1"/>
        <v>0.99932352515391309</v>
      </c>
    </row>
    <row r="62" spans="1:14" s="2" customFormat="1" hidden="1">
      <c r="A62" s="21"/>
      <c r="B62" s="22"/>
      <c r="C62" s="22"/>
      <c r="D62" s="42"/>
      <c r="E62" s="27"/>
      <c r="F62" s="27"/>
      <c r="G62" s="60"/>
      <c r="H62" s="25"/>
      <c r="I62" s="65"/>
      <c r="J62" s="27"/>
      <c r="K62" s="25"/>
      <c r="L62" s="26"/>
      <c r="M62" s="23">
        <f t="shared" si="5"/>
        <v>0</v>
      </c>
      <c r="N62" s="24" t="e">
        <f t="shared" si="1"/>
        <v>#DIV/0!</v>
      </c>
    </row>
    <row r="63" spans="1:14" s="2" customFormat="1" hidden="1">
      <c r="A63" s="21">
        <v>3</v>
      </c>
      <c r="B63" s="22">
        <v>6</v>
      </c>
      <c r="C63" s="22">
        <v>5</v>
      </c>
      <c r="D63" s="42" t="s">
        <v>47</v>
      </c>
      <c r="E63" s="25">
        <v>110000000</v>
      </c>
      <c r="F63" s="25">
        <v>-20162000</v>
      </c>
      <c r="G63" s="60">
        <f t="shared" si="6"/>
        <v>89838000</v>
      </c>
      <c r="H63" s="25"/>
      <c r="I63" s="65"/>
      <c r="J63" s="26">
        <v>89837580.299999997</v>
      </c>
      <c r="K63" s="25">
        <f t="shared" si="7"/>
        <v>419.70000000298023</v>
      </c>
      <c r="L63" s="26">
        <v>72005684</v>
      </c>
      <c r="M63" s="23">
        <f t="shared" si="5"/>
        <v>17831896.299999997</v>
      </c>
      <c r="N63" s="24">
        <f t="shared" si="1"/>
        <v>0.99999532825753024</v>
      </c>
    </row>
    <row r="64" spans="1:14" s="2" customFormat="1" hidden="1">
      <c r="A64" s="21"/>
      <c r="B64" s="22"/>
      <c r="C64" s="22"/>
      <c r="D64" s="42"/>
      <c r="E64" s="27"/>
      <c r="F64" s="27"/>
      <c r="G64" s="60"/>
      <c r="H64" s="25"/>
      <c r="I64" s="65"/>
      <c r="J64" s="27"/>
      <c r="K64" s="25"/>
      <c r="L64" s="26"/>
      <c r="M64" s="23">
        <f t="shared" si="5"/>
        <v>0</v>
      </c>
      <c r="N64" s="24" t="e">
        <f t="shared" si="1"/>
        <v>#DIV/0!</v>
      </c>
    </row>
    <row r="65" spans="1:20" s="2" customFormat="1" hidden="1">
      <c r="A65" s="21">
        <v>3</v>
      </c>
      <c r="B65" s="22">
        <v>9</v>
      </c>
      <c r="C65" s="22">
        <v>1</v>
      </c>
      <c r="D65" s="42" t="s">
        <v>48</v>
      </c>
      <c r="E65" s="25">
        <v>1000000</v>
      </c>
      <c r="F65" s="25">
        <v>-1000000</v>
      </c>
      <c r="G65" s="60">
        <f t="shared" si="6"/>
        <v>0</v>
      </c>
      <c r="H65" s="25"/>
      <c r="I65" s="65"/>
      <c r="J65" s="25">
        <v>0</v>
      </c>
      <c r="K65" s="25">
        <f t="shared" si="7"/>
        <v>0</v>
      </c>
      <c r="L65" s="26">
        <v>0</v>
      </c>
      <c r="M65" s="23">
        <f t="shared" si="5"/>
        <v>0</v>
      </c>
      <c r="N65" s="24" t="e">
        <f t="shared" si="1"/>
        <v>#DIV/0!</v>
      </c>
    </row>
    <row r="66" spans="1:20" s="2" customFormat="1" hidden="1">
      <c r="A66" s="21">
        <v>3</v>
      </c>
      <c r="B66" s="22">
        <v>9</v>
      </c>
      <c r="C66" s="22">
        <v>6</v>
      </c>
      <c r="D66" s="42" t="s">
        <v>49</v>
      </c>
      <c r="E66" s="25">
        <v>12000000</v>
      </c>
      <c r="F66" s="25">
        <v>-3015717</v>
      </c>
      <c r="G66" s="60">
        <f t="shared" si="6"/>
        <v>8984283</v>
      </c>
      <c r="H66" s="25"/>
      <c r="I66" s="65"/>
      <c r="J66" s="26">
        <v>8943642.5700000003</v>
      </c>
      <c r="K66" s="25">
        <f t="shared" si="7"/>
        <v>40640.429999999702</v>
      </c>
      <c r="L66" s="26">
        <v>8943642.5700000003</v>
      </c>
      <c r="M66" s="23">
        <f t="shared" si="5"/>
        <v>0</v>
      </c>
      <c r="N66" s="24">
        <f t="shared" si="1"/>
        <v>0.99547649712280883</v>
      </c>
    </row>
    <row r="67" spans="1:20" s="2" customFormat="1">
      <c r="A67" s="21">
        <v>3</v>
      </c>
      <c r="B67" s="22">
        <v>1</v>
      </c>
      <c r="C67" s="22"/>
      <c r="D67" s="45" t="s">
        <v>51</v>
      </c>
      <c r="E67" s="29">
        <v>461500000</v>
      </c>
      <c r="F67" s="29">
        <v>-56357146</v>
      </c>
      <c r="G67" s="63">
        <f>E67+F67</f>
        <v>405142854</v>
      </c>
      <c r="H67" s="23">
        <f>I67-J67</f>
        <v>1672907.0099999905</v>
      </c>
      <c r="I67" s="70">
        <v>404276213.24000001</v>
      </c>
      <c r="J67" s="34">
        <v>402603306.23000002</v>
      </c>
      <c r="K67" s="29">
        <f>G67-I67</f>
        <v>866640.75999999046</v>
      </c>
      <c r="L67" s="23">
        <v>372983626.92000002</v>
      </c>
      <c r="M67" s="23">
        <f t="shared" si="5"/>
        <v>29619679.310000002</v>
      </c>
      <c r="N67" s="24">
        <f t="shared" si="1"/>
        <v>0.99373172266294008</v>
      </c>
    </row>
    <row r="68" spans="1:20" s="2" customFormat="1">
      <c r="A68" s="21"/>
      <c r="B68" s="22"/>
      <c r="C68" s="22"/>
      <c r="D68" s="46"/>
      <c r="E68" s="29"/>
      <c r="F68" s="29"/>
      <c r="G68" s="63"/>
      <c r="H68" s="29"/>
      <c r="I68" s="70"/>
      <c r="J68" s="29"/>
      <c r="K68" s="29"/>
      <c r="L68" s="23"/>
      <c r="M68" s="23"/>
      <c r="N68" s="24"/>
    </row>
    <row r="69" spans="1:20" s="2" customFormat="1">
      <c r="A69" s="21">
        <v>4</v>
      </c>
      <c r="B69" s="22"/>
      <c r="C69" s="22"/>
      <c r="D69" s="45" t="s">
        <v>52</v>
      </c>
      <c r="E69" s="29">
        <v>0</v>
      </c>
      <c r="F69" s="29">
        <v>599495</v>
      </c>
      <c r="G69" s="63">
        <f>E69+F69</f>
        <v>599495</v>
      </c>
      <c r="H69" s="23">
        <f>I69-J69</f>
        <v>0</v>
      </c>
      <c r="I69" s="70">
        <v>599453.98</v>
      </c>
      <c r="J69" s="29">
        <v>599453.98</v>
      </c>
      <c r="K69" s="29">
        <f>G69-I69</f>
        <v>41.020000000018626</v>
      </c>
      <c r="L69" s="23">
        <v>599453.98</v>
      </c>
      <c r="M69" s="23">
        <f t="shared" ref="M69" si="8">J69-L69</f>
        <v>0</v>
      </c>
      <c r="N69" s="24">
        <f t="shared" si="1"/>
        <v>0.99993157574291691</v>
      </c>
    </row>
    <row r="70" spans="1:20" s="2" customFormat="1">
      <c r="A70" s="21"/>
      <c r="B70" s="22"/>
      <c r="C70" s="22"/>
      <c r="D70" s="46"/>
      <c r="E70" s="29"/>
      <c r="F70" s="29"/>
      <c r="G70" s="63"/>
      <c r="H70" s="29"/>
      <c r="I70" s="70"/>
      <c r="J70" s="29"/>
      <c r="K70" s="29"/>
      <c r="L70" s="23"/>
      <c r="M70" s="23"/>
      <c r="N70" s="24"/>
    </row>
    <row r="71" spans="1:20" s="2" customFormat="1">
      <c r="A71" s="21">
        <v>6</v>
      </c>
      <c r="B71" s="22"/>
      <c r="C71" s="22"/>
      <c r="D71" s="45" t="s">
        <v>53</v>
      </c>
      <c r="E71" s="29">
        <v>41400000</v>
      </c>
      <c r="F71" s="29">
        <v>20489372</v>
      </c>
      <c r="G71" s="63">
        <f>E71+F71</f>
        <v>61889372</v>
      </c>
      <c r="H71" s="23">
        <f>I71-J71</f>
        <v>33843</v>
      </c>
      <c r="I71" s="70">
        <v>61553363.979999997</v>
      </c>
      <c r="J71" s="29">
        <v>61519520.979999997</v>
      </c>
      <c r="K71" s="29">
        <f>G71-I71</f>
        <v>336008.02000000328</v>
      </c>
      <c r="L71" s="23">
        <v>29747637.100000001</v>
      </c>
      <c r="M71" s="23">
        <f>J71-L71</f>
        <v>31771883.879999995</v>
      </c>
      <c r="N71" s="24">
        <f t="shared" si="1"/>
        <v>0.99402399785216755</v>
      </c>
    </row>
    <row r="72" spans="1:20" s="2" customFormat="1">
      <c r="A72" s="21"/>
      <c r="B72" s="22"/>
      <c r="C72" s="22"/>
      <c r="D72" s="45"/>
      <c r="E72" s="29"/>
      <c r="F72" s="29"/>
      <c r="G72" s="63"/>
      <c r="H72" s="29"/>
      <c r="I72" s="70"/>
      <c r="J72" s="29"/>
      <c r="K72" s="29"/>
      <c r="L72" s="23"/>
      <c r="M72" s="23"/>
      <c r="N72" s="24"/>
    </row>
    <row r="73" spans="1:20" s="2" customFormat="1">
      <c r="A73" s="21">
        <v>7</v>
      </c>
      <c r="B73" s="22"/>
      <c r="C73" s="22"/>
      <c r="D73" s="45" t="s">
        <v>57</v>
      </c>
      <c r="E73" s="29">
        <v>10000000</v>
      </c>
      <c r="F73" s="29">
        <v>794563</v>
      </c>
      <c r="G73" s="63">
        <f>E73+F73</f>
        <v>10794563</v>
      </c>
      <c r="H73" s="23">
        <f>I73-J73</f>
        <v>0</v>
      </c>
      <c r="I73" s="70">
        <v>10723508.699999999</v>
      </c>
      <c r="J73" s="29">
        <v>10723508.699999999</v>
      </c>
      <c r="K73" s="29">
        <f>G73-I73</f>
        <v>71054.300000000745</v>
      </c>
      <c r="L73" s="23">
        <v>10063787.25</v>
      </c>
      <c r="M73" s="23">
        <f>J73-L73</f>
        <v>659721.44999999925</v>
      </c>
      <c r="N73" s="24">
        <f t="shared" si="1"/>
        <v>0.99341758438947447</v>
      </c>
    </row>
    <row r="74" spans="1:20" s="2" customFormat="1">
      <c r="A74" s="21"/>
      <c r="B74" s="22"/>
      <c r="C74" s="22"/>
      <c r="D74" s="45"/>
      <c r="E74" s="29"/>
      <c r="F74" s="29"/>
      <c r="G74" s="63"/>
      <c r="H74" s="29"/>
      <c r="I74" s="70"/>
      <c r="J74" s="29"/>
      <c r="K74" s="29"/>
      <c r="L74" s="23"/>
      <c r="M74" s="23"/>
      <c r="N74" s="24"/>
    </row>
    <row r="75" spans="1:20" s="2" customFormat="1">
      <c r="A75" s="21" t="s">
        <v>58</v>
      </c>
      <c r="B75" s="22"/>
      <c r="C75" s="22"/>
      <c r="D75" s="45" t="s">
        <v>56</v>
      </c>
      <c r="E75" s="29">
        <v>0</v>
      </c>
      <c r="F75" s="29">
        <v>160000000</v>
      </c>
      <c r="G75" s="63">
        <f>E75+F75</f>
        <v>160000000</v>
      </c>
      <c r="H75" s="23">
        <f>I75-J75</f>
        <v>0</v>
      </c>
      <c r="I75" s="70">
        <v>159920915.46000001</v>
      </c>
      <c r="J75" s="29">
        <v>159920915.46000001</v>
      </c>
      <c r="K75" s="34">
        <f>G75-I75</f>
        <v>79084.539999991655</v>
      </c>
      <c r="L75" s="23">
        <v>158391413.68000001</v>
      </c>
      <c r="M75" s="23">
        <f t="shared" ref="M75" si="9">J75-L75</f>
        <v>1529501.7800000012</v>
      </c>
      <c r="N75" s="24">
        <f t="shared" si="1"/>
        <v>0.99950572162500007</v>
      </c>
    </row>
    <row r="76" spans="1:20" s="2" customFormat="1" ht="15.75" thickBot="1">
      <c r="A76" s="27"/>
      <c r="B76" s="28"/>
      <c r="C76" s="28"/>
      <c r="D76" s="27"/>
      <c r="E76" s="27"/>
      <c r="F76" s="27"/>
      <c r="G76" s="62"/>
      <c r="H76" s="77"/>
      <c r="I76" s="66"/>
      <c r="J76" s="27"/>
      <c r="K76" s="27"/>
      <c r="L76" s="26"/>
      <c r="M76" s="23"/>
      <c r="N76" s="24"/>
    </row>
    <row r="77" spans="1:20" s="2" customFormat="1" ht="42.75" customHeight="1" thickBot="1">
      <c r="A77" s="50"/>
      <c r="B77" s="51"/>
      <c r="C77" s="52"/>
      <c r="D77" s="53" t="s">
        <v>50</v>
      </c>
      <c r="E77" s="55">
        <f t="shared" ref="E77:M77" si="10">E24+E45+E67+E69+E71+E73+E75</f>
        <v>1426186822</v>
      </c>
      <c r="F77" s="55">
        <f t="shared" si="10"/>
        <v>116422872</v>
      </c>
      <c r="G77" s="55">
        <f t="shared" si="10"/>
        <v>1542609694</v>
      </c>
      <c r="H77" s="55">
        <f t="shared" si="10"/>
        <v>4057335.5799999833</v>
      </c>
      <c r="I77" s="55">
        <f t="shared" si="10"/>
        <v>1538894313.6500003</v>
      </c>
      <c r="J77" s="55">
        <f t="shared" si="10"/>
        <v>1534836978.0700002</v>
      </c>
      <c r="K77" s="56">
        <f t="shared" si="10"/>
        <v>3715380.3499999349</v>
      </c>
      <c r="L77" s="55">
        <f t="shared" si="10"/>
        <v>1450945253.6800001</v>
      </c>
      <c r="M77" s="55">
        <f t="shared" si="10"/>
        <v>83891724.39000009</v>
      </c>
      <c r="N77" s="57">
        <f>SUM(J77/G77)</f>
        <v>0.99496132044273289</v>
      </c>
    </row>
    <row r="78" spans="1:20" s="2" customFormat="1">
      <c r="P78" s="30"/>
    </row>
    <row r="79" spans="1:20">
      <c r="E79" s="1"/>
      <c r="K79" s="1"/>
      <c r="L79" s="1"/>
      <c r="M79" s="3"/>
      <c r="N79" t="s">
        <v>1</v>
      </c>
      <c r="P79" s="35"/>
    </row>
    <row r="80" spans="1:20" ht="18.75">
      <c r="A80" s="91"/>
      <c r="B80" s="91"/>
      <c r="C80" s="91"/>
      <c r="D80" s="91"/>
      <c r="E80" s="91"/>
      <c r="F80" s="91"/>
      <c r="G80" s="91"/>
      <c r="H80" s="5"/>
      <c r="I80" s="5"/>
      <c r="J80" s="6"/>
      <c r="K80" s="6"/>
      <c r="L80" s="7"/>
      <c r="M80" s="7"/>
      <c r="N80" s="7"/>
      <c r="O80" s="7"/>
      <c r="P80" s="36"/>
      <c r="Q80" s="7"/>
      <c r="R80" s="4"/>
      <c r="S80" s="4"/>
      <c r="T80" s="4"/>
    </row>
    <row r="81" spans="7:17">
      <c r="M81" s="3"/>
      <c r="Q81" s="1"/>
    </row>
    <row r="82" spans="7:17">
      <c r="G82" s="37"/>
      <c r="H82" s="37"/>
      <c r="I82" s="37"/>
      <c r="J82" s="37"/>
      <c r="K82" s="30"/>
      <c r="M82" s="3"/>
    </row>
    <row r="83" spans="7:17">
      <c r="G83" s="30"/>
      <c r="H83" s="30"/>
      <c r="I83" s="30"/>
      <c r="J83" s="37"/>
      <c r="K83" s="35"/>
      <c r="M83" s="3"/>
      <c r="P83" s="1"/>
    </row>
    <row r="84" spans="7:17">
      <c r="G84" s="35"/>
      <c r="H84" s="35"/>
      <c r="I84" s="35"/>
      <c r="J84" s="90"/>
      <c r="K84" s="90"/>
      <c r="M84" s="3"/>
    </row>
    <row r="85" spans="7:17">
      <c r="G85" s="38"/>
      <c r="H85" s="38"/>
      <c r="I85" s="38"/>
      <c r="J85" s="37"/>
      <c r="K85" s="38"/>
      <c r="M85" s="33"/>
    </row>
    <row r="86" spans="7:17">
      <c r="K86" s="1"/>
    </row>
    <row r="87" spans="7:17">
      <c r="K87" s="1"/>
    </row>
    <row r="88" spans="7:17">
      <c r="K88" s="1"/>
      <c r="M88" s="3"/>
    </row>
    <row r="89" spans="7:17">
      <c r="K89" s="1"/>
      <c r="M89" s="3"/>
    </row>
    <row r="90" spans="7:17">
      <c r="M90" s="3"/>
    </row>
  </sheetData>
  <mergeCells count="6">
    <mergeCell ref="J84:K84"/>
    <mergeCell ref="A1:N1"/>
    <mergeCell ref="A3:N3"/>
    <mergeCell ref="A5:N5"/>
    <mergeCell ref="A7:N7"/>
    <mergeCell ref="A80:G80"/>
  </mergeCells>
  <pageMargins left="0.15748031496062992" right="0.15748031496062992" top="0.82677165354330717" bottom="0.74803149606299213" header="0.31496062992125984" footer="0.31496062992125984"/>
  <pageSetup scale="85" orientation="landscape" r:id="rId1"/>
  <headerFooter>
    <oddFooter>&amp;CPreparado por: Ana Ma. De Los Santos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DIC.. 2017 F. 2098</vt:lpstr>
      <vt:lpstr>EJECUCION DIC.2017. F 100 </vt:lpstr>
    </vt:vector>
  </TitlesOfParts>
  <Company>administrativo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a.delossantos</dc:creator>
  <cp:lastModifiedBy>m.cruz</cp:lastModifiedBy>
  <cp:lastPrinted>2017-09-04T20:57:35Z</cp:lastPrinted>
  <dcterms:created xsi:type="dcterms:W3CDTF">2013-01-16T17:57:23Z</dcterms:created>
  <dcterms:modified xsi:type="dcterms:W3CDTF">2018-01-05T14:55:15Z</dcterms:modified>
</cp:coreProperties>
</file>